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08\Desktop\Soubory k odeslání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Profese 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Stavební část'!$C$132:$K$762</definedName>
    <definedName name="_xlnm.Print_Area" localSheetId="1">'SO 01 - Stavební část'!$C$4:$J$76,'SO 01 - Stavební část'!$C$82:$J$114,'SO 01 - Stavební část'!$C$120:$J$762</definedName>
    <definedName name="_xlnm.Print_Titles" localSheetId="1">'SO 01 - Stavební část'!$132:$132</definedName>
    <definedName name="_xlnm._FilterDatabase" localSheetId="2" hidden="1">'SO 02 - Profese '!$C$144:$K$563</definedName>
    <definedName name="_xlnm.Print_Area" localSheetId="2">'SO 02 - Profese '!$C$4:$J$76,'SO 02 - Profese '!$C$82:$J$126,'SO 02 - Profese '!$C$132:$J$563</definedName>
    <definedName name="_xlnm.Print_Titles" localSheetId="2">'SO 02 - Profese '!$144:$144</definedName>
    <definedName name="_xlnm._FilterDatabase" localSheetId="3" hidden="1">'VRN - Vedlejší rozpočtové...'!$C$121:$K$168</definedName>
    <definedName name="_xlnm.Print_Area" localSheetId="3">'VRN - Vedlejší rozpočtové...'!$C$4:$J$76,'VRN - Vedlejší rozpočtové...'!$C$82:$J$103,'VRN - Vedlejší rozpočtové...'!$C$109:$J$168</definedName>
    <definedName name="_xlnm.Print_Titles" localSheetId="3">'VRN - Vedlejší rozpočtové...'!$121:$121</definedName>
  </definedNames>
  <calcPr/>
</workbook>
</file>

<file path=xl/calcChain.xml><?xml version="1.0" encoding="utf-8"?>
<calcChain xmlns="http://schemas.openxmlformats.org/spreadsheetml/2006/main">
  <c i="4" l="1" r="T160"/>
  <c r="R160"/>
  <c r="P160"/>
  <c r="BK160"/>
  <c r="J37"/>
  <c r="J36"/>
  <c i="1" r="AY97"/>
  <c i="4" r="J35"/>
  <c i="1" r="AX97"/>
  <c i="4" r="BI161"/>
  <c r="BH161"/>
  <c r="BG161"/>
  <c r="BF161"/>
  <c r="T161"/>
  <c r="R161"/>
  <c r="P161"/>
  <c r="BI157"/>
  <c r="BH157"/>
  <c r="BG157"/>
  <c r="BF157"/>
  <c r="T157"/>
  <c r="R157"/>
  <c r="P157"/>
  <c r="P156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3" r="J37"/>
  <c r="J36"/>
  <c i="1" r="AY96"/>
  <c i="3" r="J35"/>
  <c i="1" r="AX96"/>
  <c i="3" r="BI563"/>
  <c r="BH563"/>
  <c r="BG563"/>
  <c r="BF563"/>
  <c r="T563"/>
  <c r="R563"/>
  <c r="P563"/>
  <c r="BI560"/>
  <c r="BH560"/>
  <c r="BG560"/>
  <c r="BF560"/>
  <c r="T560"/>
  <c r="R560"/>
  <c r="P560"/>
  <c r="BI559"/>
  <c r="BH559"/>
  <c r="BG559"/>
  <c r="BF559"/>
  <c r="T559"/>
  <c r="R559"/>
  <c r="P559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3"/>
  <c r="BH543"/>
  <c r="BG543"/>
  <c r="BF543"/>
  <c r="T543"/>
  <c r="R543"/>
  <c r="P543"/>
  <c r="BI540"/>
  <c r="BH540"/>
  <c r="BG540"/>
  <c r="BF540"/>
  <c r="T540"/>
  <c r="R540"/>
  <c r="P540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533"/>
  <c r="BH533"/>
  <c r="BG533"/>
  <c r="BF533"/>
  <c r="T533"/>
  <c r="R533"/>
  <c r="P533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T525"/>
  <c r="R526"/>
  <c r="R525"/>
  <c r="P526"/>
  <c r="P525"/>
  <c r="BI524"/>
  <c r="BH524"/>
  <c r="BG524"/>
  <c r="BF524"/>
  <c r="T524"/>
  <c r="R524"/>
  <c r="P524"/>
  <c r="BI520"/>
  <c r="BH520"/>
  <c r="BG520"/>
  <c r="BF520"/>
  <c r="T520"/>
  <c r="R520"/>
  <c r="P520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499"/>
  <c r="BH499"/>
  <c r="BG499"/>
  <c r="BF499"/>
  <c r="T499"/>
  <c r="R499"/>
  <c r="P499"/>
  <c r="BI496"/>
  <c r="BH496"/>
  <c r="BG496"/>
  <c r="BF496"/>
  <c r="T496"/>
  <c r="R496"/>
  <c r="P496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1"/>
  <c r="BH361"/>
  <c r="BG361"/>
  <c r="BF361"/>
  <c r="T361"/>
  <c r="R361"/>
  <c r="P361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T290"/>
  <c r="R291"/>
  <c r="R290"/>
  <c r="P291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8"/>
  <c r="BH148"/>
  <c r="BG148"/>
  <c r="BF148"/>
  <c r="T148"/>
  <c r="R148"/>
  <c r="P148"/>
  <c r="J142"/>
  <c r="J141"/>
  <c r="F141"/>
  <c r="F139"/>
  <c r="E137"/>
  <c r="J92"/>
  <c r="J91"/>
  <c r="F91"/>
  <c r="F89"/>
  <c r="E87"/>
  <c r="J18"/>
  <c r="E18"/>
  <c r="F92"/>
  <c r="J17"/>
  <c r="J12"/>
  <c r="J89"/>
  <c r="E7"/>
  <c r="E135"/>
  <c i="2" r="J37"/>
  <c r="J36"/>
  <c i="1" r="AY95"/>
  <c i="2" r="J35"/>
  <c i="1" r="AX95"/>
  <c i="2" r="BI759"/>
  <c r="BH759"/>
  <c r="BG759"/>
  <c r="BF759"/>
  <c r="T759"/>
  <c r="R759"/>
  <c r="P759"/>
  <c r="BI756"/>
  <c r="BH756"/>
  <c r="BG756"/>
  <c r="BF756"/>
  <c r="T756"/>
  <c r="R756"/>
  <c r="P756"/>
  <c r="BI755"/>
  <c r="BH755"/>
  <c r="BG755"/>
  <c r="BF755"/>
  <c r="T755"/>
  <c r="R755"/>
  <c r="P755"/>
  <c r="BI752"/>
  <c r="BH752"/>
  <c r="BG752"/>
  <c r="BF752"/>
  <c r="T752"/>
  <c r="R752"/>
  <c r="P752"/>
  <c r="BI742"/>
  <c r="BH742"/>
  <c r="BG742"/>
  <c r="BF742"/>
  <c r="T742"/>
  <c r="R742"/>
  <c r="P742"/>
  <c r="BI740"/>
  <c r="BH740"/>
  <c r="BG740"/>
  <c r="BF740"/>
  <c r="T740"/>
  <c r="R740"/>
  <c r="P740"/>
  <c r="BI739"/>
  <c r="BH739"/>
  <c r="BG739"/>
  <c r="BF739"/>
  <c r="T739"/>
  <c r="R739"/>
  <c r="P739"/>
  <c r="BI734"/>
  <c r="BH734"/>
  <c r="BG734"/>
  <c r="BF734"/>
  <c r="T734"/>
  <c r="R734"/>
  <c r="P734"/>
  <c r="BI733"/>
  <c r="BH733"/>
  <c r="BG733"/>
  <c r="BF733"/>
  <c r="T733"/>
  <c r="R733"/>
  <c r="P733"/>
  <c r="BI729"/>
  <c r="BH729"/>
  <c r="BG729"/>
  <c r="BF729"/>
  <c r="T729"/>
  <c r="R729"/>
  <c r="P729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3"/>
  <c r="BH723"/>
  <c r="BG723"/>
  <c r="BF723"/>
  <c r="T723"/>
  <c r="R723"/>
  <c r="P723"/>
  <c r="BI722"/>
  <c r="BH722"/>
  <c r="BG722"/>
  <c r="BF722"/>
  <c r="T722"/>
  <c r="R722"/>
  <c r="P722"/>
  <c r="BI720"/>
  <c r="BH720"/>
  <c r="BG720"/>
  <c r="BF720"/>
  <c r="T720"/>
  <c r="R720"/>
  <c r="P720"/>
  <c r="BI706"/>
  <c r="BH706"/>
  <c r="BG706"/>
  <c r="BF706"/>
  <c r="T706"/>
  <c r="R706"/>
  <c r="P706"/>
  <c r="BI688"/>
  <c r="BH688"/>
  <c r="BG688"/>
  <c r="BF688"/>
  <c r="T688"/>
  <c r="R688"/>
  <c r="P688"/>
  <c r="BI686"/>
  <c r="BH686"/>
  <c r="BG686"/>
  <c r="BF686"/>
  <c r="T686"/>
  <c r="R686"/>
  <c r="P686"/>
  <c r="BI672"/>
  <c r="BH672"/>
  <c r="BG672"/>
  <c r="BF672"/>
  <c r="T672"/>
  <c r="R672"/>
  <c r="P672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3"/>
  <c r="BH663"/>
  <c r="BG663"/>
  <c r="BF663"/>
  <c r="T663"/>
  <c r="R663"/>
  <c r="P663"/>
  <c r="BI661"/>
  <c r="BH661"/>
  <c r="BG661"/>
  <c r="BF661"/>
  <c r="T661"/>
  <c r="R661"/>
  <c r="P661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27"/>
  <c r="BH627"/>
  <c r="BG627"/>
  <c r="BF627"/>
  <c r="T627"/>
  <c r="R627"/>
  <c r="P627"/>
  <c r="BI626"/>
  <c r="BH626"/>
  <c r="BG626"/>
  <c r="BF626"/>
  <c r="T626"/>
  <c r="R626"/>
  <c r="P626"/>
  <c r="BI624"/>
  <c r="BH624"/>
  <c r="BG624"/>
  <c r="BF624"/>
  <c r="T624"/>
  <c r="R624"/>
  <c r="P624"/>
  <c r="BI613"/>
  <c r="BH613"/>
  <c r="BG613"/>
  <c r="BF613"/>
  <c r="T613"/>
  <c r="R613"/>
  <c r="P613"/>
  <c r="BI609"/>
  <c r="BH609"/>
  <c r="BG609"/>
  <c r="BF609"/>
  <c r="T609"/>
  <c r="R609"/>
  <c r="P609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83"/>
  <c r="BH583"/>
  <c r="BG583"/>
  <c r="BF583"/>
  <c r="T583"/>
  <c r="R583"/>
  <c r="P583"/>
  <c r="BI581"/>
  <c r="BH581"/>
  <c r="BG581"/>
  <c r="BF581"/>
  <c r="T581"/>
  <c r="R581"/>
  <c r="P581"/>
  <c r="BI573"/>
  <c r="BH573"/>
  <c r="BG573"/>
  <c r="BF573"/>
  <c r="T573"/>
  <c r="R573"/>
  <c r="P573"/>
  <c r="BI572"/>
  <c r="BH572"/>
  <c r="BG572"/>
  <c r="BF572"/>
  <c r="T572"/>
  <c r="R572"/>
  <c r="P572"/>
  <c r="BI570"/>
  <c r="BH570"/>
  <c r="BG570"/>
  <c r="BF570"/>
  <c r="T570"/>
  <c r="R570"/>
  <c r="P570"/>
  <c r="BI565"/>
  <c r="BH565"/>
  <c r="BG565"/>
  <c r="BF565"/>
  <c r="T565"/>
  <c r="R565"/>
  <c r="P565"/>
  <c r="BI564"/>
  <c r="BH564"/>
  <c r="BG564"/>
  <c r="BF564"/>
  <c r="T564"/>
  <c r="R564"/>
  <c r="P564"/>
  <c r="BI562"/>
  <c r="BH562"/>
  <c r="BG562"/>
  <c r="BF562"/>
  <c r="T562"/>
  <c r="R562"/>
  <c r="P562"/>
  <c r="BI552"/>
  <c r="BH552"/>
  <c r="BG552"/>
  <c r="BF552"/>
  <c r="T552"/>
  <c r="R552"/>
  <c r="P552"/>
  <c r="BI550"/>
  <c r="BH550"/>
  <c r="BG550"/>
  <c r="BF550"/>
  <c r="T550"/>
  <c r="R550"/>
  <c r="P550"/>
  <c r="BI549"/>
  <c r="BH549"/>
  <c r="BG549"/>
  <c r="BF549"/>
  <c r="T549"/>
  <c r="R549"/>
  <c r="P549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R536"/>
  <c r="P53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516"/>
  <c r="BH516"/>
  <c r="BG516"/>
  <c r="BF516"/>
  <c r="T516"/>
  <c r="R516"/>
  <c r="P516"/>
  <c r="BI513"/>
  <c r="BH513"/>
  <c r="BG513"/>
  <c r="BF513"/>
  <c r="T513"/>
  <c r="R513"/>
  <c r="P513"/>
  <c r="BI512"/>
  <c r="BH512"/>
  <c r="BG512"/>
  <c r="BF512"/>
  <c r="T512"/>
  <c r="R512"/>
  <c r="P512"/>
  <c r="BI509"/>
  <c r="BH509"/>
  <c r="BG509"/>
  <c r="BF509"/>
  <c r="T509"/>
  <c r="R509"/>
  <c r="P509"/>
  <c r="BI508"/>
  <c r="BH508"/>
  <c r="BG508"/>
  <c r="BF508"/>
  <c r="T508"/>
  <c r="R508"/>
  <c r="P508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1"/>
  <c r="BH501"/>
  <c r="BG501"/>
  <c r="BF501"/>
  <c r="T501"/>
  <c r="R501"/>
  <c r="P501"/>
  <c r="BI500"/>
  <c r="BH500"/>
  <c r="BG500"/>
  <c r="BF500"/>
  <c r="T500"/>
  <c r="R500"/>
  <c r="P500"/>
  <c r="BI497"/>
  <c r="BH497"/>
  <c r="BG497"/>
  <c r="BF497"/>
  <c r="T497"/>
  <c r="R497"/>
  <c r="P497"/>
  <c r="BI496"/>
  <c r="BH496"/>
  <c r="BG496"/>
  <c r="BF496"/>
  <c r="T496"/>
  <c r="R496"/>
  <c r="P496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3"/>
  <c r="BH483"/>
  <c r="BG483"/>
  <c r="BF483"/>
  <c r="T483"/>
  <c r="R483"/>
  <c r="P483"/>
  <c r="BI482"/>
  <c r="BH482"/>
  <c r="BG482"/>
  <c r="BF482"/>
  <c r="T482"/>
  <c r="R482"/>
  <c r="P482"/>
  <c r="BI479"/>
  <c r="BH479"/>
  <c r="BG479"/>
  <c r="BF479"/>
  <c r="T479"/>
  <c r="R479"/>
  <c r="P479"/>
  <c r="BI478"/>
  <c r="BH478"/>
  <c r="BG478"/>
  <c r="BF478"/>
  <c r="T478"/>
  <c r="R478"/>
  <c r="P478"/>
  <c r="BI475"/>
  <c r="BH475"/>
  <c r="BG475"/>
  <c r="BF475"/>
  <c r="T475"/>
  <c r="R475"/>
  <c r="P475"/>
  <c r="BI474"/>
  <c r="BH474"/>
  <c r="BG474"/>
  <c r="BF474"/>
  <c r="T474"/>
  <c r="R474"/>
  <c r="P474"/>
  <c r="BI471"/>
  <c r="BH471"/>
  <c r="BG471"/>
  <c r="BF471"/>
  <c r="T471"/>
  <c r="R471"/>
  <c r="P471"/>
  <c r="BI470"/>
  <c r="BH470"/>
  <c r="BG470"/>
  <c r="BF470"/>
  <c r="T470"/>
  <c r="R470"/>
  <c r="P470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56"/>
  <c r="BH456"/>
  <c r="BG456"/>
  <c r="BF456"/>
  <c r="T456"/>
  <c r="R456"/>
  <c r="P456"/>
  <c r="BI455"/>
  <c r="BH455"/>
  <c r="BG455"/>
  <c r="BF455"/>
  <c r="T455"/>
  <c r="R455"/>
  <c r="P455"/>
  <c r="BI452"/>
  <c r="BH452"/>
  <c r="BG452"/>
  <c r="BF452"/>
  <c r="T452"/>
  <c r="R452"/>
  <c r="P452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0"/>
  <c r="BH440"/>
  <c r="BG440"/>
  <c r="BF440"/>
  <c r="T440"/>
  <c r="R440"/>
  <c r="P440"/>
  <c r="BI438"/>
  <c r="BH438"/>
  <c r="BG438"/>
  <c r="BF438"/>
  <c r="T438"/>
  <c r="R438"/>
  <c r="P438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18"/>
  <c r="BH418"/>
  <c r="BG418"/>
  <c r="BF418"/>
  <c r="T418"/>
  <c r="R418"/>
  <c r="P418"/>
  <c r="BI416"/>
  <c r="BH416"/>
  <c r="BG416"/>
  <c r="BF416"/>
  <c r="T416"/>
  <c r="R416"/>
  <c r="P416"/>
  <c r="BI407"/>
  <c r="BH407"/>
  <c r="BG407"/>
  <c r="BF407"/>
  <c r="T407"/>
  <c r="R407"/>
  <c r="P407"/>
  <c r="BI405"/>
  <c r="BH405"/>
  <c r="BG405"/>
  <c r="BF405"/>
  <c r="T405"/>
  <c r="R405"/>
  <c r="P405"/>
  <c r="BI387"/>
  <c r="BH387"/>
  <c r="BG387"/>
  <c r="BF387"/>
  <c r="T387"/>
  <c r="R387"/>
  <c r="P387"/>
  <c r="BI385"/>
  <c r="BH385"/>
  <c r="BG385"/>
  <c r="BF385"/>
  <c r="T385"/>
  <c r="R385"/>
  <c r="P385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1"/>
  <c r="BH361"/>
  <c r="BG361"/>
  <c r="BF361"/>
  <c r="T361"/>
  <c r="R361"/>
  <c r="P361"/>
  <c r="BI358"/>
  <c r="BH358"/>
  <c r="BG358"/>
  <c r="BF358"/>
  <c r="T358"/>
  <c r="R358"/>
  <c r="P358"/>
  <c r="BI352"/>
  <c r="BH352"/>
  <c r="BG352"/>
  <c r="BF352"/>
  <c r="T352"/>
  <c r="R352"/>
  <c r="P352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0"/>
  <c r="BH330"/>
  <c r="BG330"/>
  <c r="BF330"/>
  <c r="T330"/>
  <c r="R330"/>
  <c r="P330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0"/>
  <c r="BH310"/>
  <c r="BG310"/>
  <c r="BF310"/>
  <c r="T310"/>
  <c r="R310"/>
  <c r="P310"/>
  <c r="BI307"/>
  <c r="BH307"/>
  <c r="BG307"/>
  <c r="BF307"/>
  <c r="T307"/>
  <c r="T306"/>
  <c r="R307"/>
  <c r="R306"/>
  <c r="P307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1"/>
  <c r="BH201"/>
  <c r="BG201"/>
  <c r="BF201"/>
  <c r="T201"/>
  <c r="R201"/>
  <c r="P201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63"/>
  <c r="BH163"/>
  <c r="BG163"/>
  <c r="BF163"/>
  <c r="T163"/>
  <c r="R163"/>
  <c r="P163"/>
  <c r="BI162"/>
  <c r="BH162"/>
  <c r="BG162"/>
  <c r="BF162"/>
  <c r="T162"/>
  <c r="R162"/>
  <c r="P162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85"/>
  <c i="1" r="L90"/>
  <c r="AM90"/>
  <c r="AM89"/>
  <c r="L89"/>
  <c r="AM87"/>
  <c r="L87"/>
  <c r="L85"/>
  <c r="L84"/>
  <c i="2" r="J445"/>
  <c r="J387"/>
  <c r="BK368"/>
  <c r="BK346"/>
  <c r="BK335"/>
  <c r="BK325"/>
  <c r="J310"/>
  <c r="BK301"/>
  <c r="J277"/>
  <c r="J269"/>
  <c r="BK231"/>
  <c r="BK217"/>
  <c r="J188"/>
  <c r="BK177"/>
  <c r="J733"/>
  <c r="J723"/>
  <c r="J686"/>
  <c r="J661"/>
  <c r="J627"/>
  <c r="J605"/>
  <c r="J572"/>
  <c r="J564"/>
  <c r="BK517"/>
  <c r="J509"/>
  <c r="BK501"/>
  <c r="J493"/>
  <c r="J488"/>
  <c r="BK474"/>
  <c r="BK467"/>
  <c r="J447"/>
  <c r="BK433"/>
  <c r="J427"/>
  <c r="J380"/>
  <c r="J361"/>
  <c r="J343"/>
  <c r="J326"/>
  <c r="BK303"/>
  <c r="J275"/>
  <c r="J225"/>
  <c r="J182"/>
  <c r="BK162"/>
  <c r="J759"/>
  <c r="BK755"/>
  <c r="BK752"/>
  <c r="BK727"/>
  <c r="BK722"/>
  <c r="BK671"/>
  <c r="BK667"/>
  <c r="J613"/>
  <c r="J597"/>
  <c r="J565"/>
  <c r="BK549"/>
  <c r="J536"/>
  <c r="BK520"/>
  <c r="BK509"/>
  <c r="J501"/>
  <c r="BK492"/>
  <c r="J486"/>
  <c r="J471"/>
  <c r="J464"/>
  <c r="BK452"/>
  <c r="J446"/>
  <c r="J418"/>
  <c r="BK380"/>
  <c r="BK361"/>
  <c r="BK352"/>
  <c r="J335"/>
  <c r="J325"/>
  <c r="J320"/>
  <c r="BK293"/>
  <c r="BK275"/>
  <c r="J270"/>
  <c r="J231"/>
  <c r="J208"/>
  <c r="BK183"/>
  <c r="BK149"/>
  <c r="J752"/>
  <c r="J725"/>
  <c r="J650"/>
  <c r="J624"/>
  <c r="BK599"/>
  <c r="BK570"/>
  <c r="BK496"/>
  <c r="BK483"/>
  <c r="J452"/>
  <c r="BK427"/>
  <c r="J407"/>
  <c r="BK377"/>
  <c r="BK285"/>
  <c r="J237"/>
  <c r="BK223"/>
  <c r="BK214"/>
  <c r="BK143"/>
  <c i="3" r="J563"/>
  <c r="BK559"/>
  <c r="J554"/>
  <c r="BK544"/>
  <c r="BK534"/>
  <c r="BK528"/>
  <c r="BK510"/>
  <c r="BK492"/>
  <c r="J483"/>
  <c r="J478"/>
  <c r="J469"/>
  <c r="BK463"/>
  <c r="J451"/>
  <c r="BK445"/>
  <c r="BK440"/>
  <c r="BK415"/>
  <c r="J390"/>
  <c r="J361"/>
  <c r="BK347"/>
  <c r="J334"/>
  <c r="BK325"/>
  <c r="J322"/>
  <c r="J317"/>
  <c r="BK310"/>
  <c r="BK306"/>
  <c r="BK296"/>
  <c r="J283"/>
  <c r="BK268"/>
  <c r="BK255"/>
  <c r="J247"/>
  <c r="BK239"/>
  <c r="J230"/>
  <c r="J219"/>
  <c r="J198"/>
  <c r="J178"/>
  <c r="J164"/>
  <c r="BK563"/>
  <c r="J551"/>
  <c r="BK540"/>
  <c r="BK520"/>
  <c r="J492"/>
  <c r="BK488"/>
  <c r="BK480"/>
  <c r="J470"/>
  <c r="BK460"/>
  <c r="BK443"/>
  <c r="J435"/>
  <c r="J429"/>
  <c r="BK421"/>
  <c r="J415"/>
  <c r="J405"/>
  <c r="J393"/>
  <c r="BK381"/>
  <c r="BK377"/>
  <c r="BK352"/>
  <c r="BK340"/>
  <c r="BK328"/>
  <c r="J324"/>
  <c r="BK315"/>
  <c r="BK302"/>
  <c r="J294"/>
  <c r="J287"/>
  <c r="J277"/>
  <c r="J273"/>
  <c r="BK261"/>
  <c r="BK250"/>
  <c r="J239"/>
  <c r="J233"/>
  <c r="BK226"/>
  <c r="BK219"/>
  <c r="BK204"/>
  <c r="J183"/>
  <c r="BK551"/>
  <c r="BK539"/>
  <c r="BK524"/>
  <c r="BK477"/>
  <c r="BK469"/>
  <c r="J462"/>
  <c r="J444"/>
  <c r="BK435"/>
  <c r="BK425"/>
  <c r="J406"/>
  <c r="BK389"/>
  <c r="J383"/>
  <c r="J377"/>
  <c r="BK369"/>
  <c r="BK345"/>
  <c r="BK334"/>
  <c r="BK326"/>
  <c r="J313"/>
  <c r="J307"/>
  <c r="BK304"/>
  <c r="BK297"/>
  <c r="BK289"/>
  <c r="BK275"/>
  <c r="J264"/>
  <c r="BK252"/>
  <c r="J243"/>
  <c r="BK227"/>
  <c r="J211"/>
  <c r="J186"/>
  <c r="BK175"/>
  <c r="BK159"/>
  <c r="J533"/>
  <c r="BK515"/>
  <c r="J486"/>
  <c r="J472"/>
  <c r="BK458"/>
  <c r="J455"/>
  <c r="BK451"/>
  <c r="BK446"/>
  <c r="J437"/>
  <c r="BK428"/>
  <c r="J404"/>
  <c r="J392"/>
  <c r="BK385"/>
  <c r="BK378"/>
  <c r="J353"/>
  <c r="BK346"/>
  <c r="BK335"/>
  <c r="J328"/>
  <c r="BK312"/>
  <c r="J301"/>
  <c r="J289"/>
  <c r="BK284"/>
  <c r="J278"/>
  <c r="J272"/>
  <c r="J267"/>
  <c r="J263"/>
  <c r="J259"/>
  <c r="J252"/>
  <c r="J248"/>
  <c r="J225"/>
  <c r="J206"/>
  <c i="4" r="BK153"/>
  <c r="J143"/>
  <c r="J131"/>
  <c r="BK157"/>
  <c r="J144"/>
  <c r="J157"/>
  <c r="BK144"/>
  <c r="J125"/>
  <c r="J150"/>
  <c r="BK136"/>
  <c r="BK131"/>
  <c i="2" r="BK733"/>
  <c r="J688"/>
  <c r="J669"/>
  <c r="BK661"/>
  <c r="J646"/>
  <c r="BK624"/>
  <c r="J599"/>
  <c r="J581"/>
  <c r="J562"/>
  <c r="J549"/>
  <c r="BK538"/>
  <c r="BK522"/>
  <c r="BK519"/>
  <c r="BK516"/>
  <c r="BK512"/>
  <c r="J506"/>
  <c r="J504"/>
  <c r="BK491"/>
  <c r="BK488"/>
  <c r="BK478"/>
  <c r="J474"/>
  <c r="J467"/>
  <c r="J456"/>
  <c r="J438"/>
  <c r="J433"/>
  <c r="BK405"/>
  <c r="BK372"/>
  <c r="J348"/>
  <c r="BK337"/>
  <c r="J327"/>
  <c r="BK320"/>
  <c r="J305"/>
  <c r="J283"/>
  <c r="BK267"/>
  <c r="BK225"/>
  <c r="J214"/>
  <c r="J183"/>
  <c r="BK163"/>
  <c r="J742"/>
  <c r="J726"/>
  <c r="BK688"/>
  <c r="J671"/>
  <c r="J644"/>
  <c r="BK609"/>
  <c r="BK573"/>
  <c r="BK565"/>
  <c r="BK536"/>
  <c r="J512"/>
  <c r="BK506"/>
  <c r="BK497"/>
  <c r="J490"/>
  <c r="J475"/>
  <c r="J470"/>
  <c r="J455"/>
  <c r="BK438"/>
  <c r="BK429"/>
  <c r="J385"/>
  <c r="J368"/>
  <c r="J346"/>
  <c r="J340"/>
  <c r="BK305"/>
  <c r="J301"/>
  <c r="J267"/>
  <c r="J201"/>
  <c r="BK179"/>
  <c r="J149"/>
  <c r="BK756"/>
  <c r="J755"/>
  <c r="J734"/>
  <c r="BK726"/>
  <c r="J720"/>
  <c r="BK686"/>
  <c r="BK648"/>
  <c r="BK605"/>
  <c r="J583"/>
  <c r="BK562"/>
  <c r="BK539"/>
  <c r="BK524"/>
  <c r="J519"/>
  <c r="J505"/>
  <c r="J496"/>
  <c r="BK490"/>
  <c r="J482"/>
  <c r="BK466"/>
  <c r="BK456"/>
  <c r="BK447"/>
  <c r="J429"/>
  <c r="J405"/>
  <c r="J377"/>
  <c r="BK370"/>
  <c r="J342"/>
  <c r="BK326"/>
  <c r="BK324"/>
  <c r="J303"/>
  <c r="J285"/>
  <c r="BK271"/>
  <c r="BK234"/>
  <c r="J220"/>
  <c r="J194"/>
  <c r="BK155"/>
  <c r="J139"/>
  <c r="BK742"/>
  <c r="J667"/>
  <c r="BK627"/>
  <c r="BK613"/>
  <c r="BK581"/>
  <c r="J500"/>
  <c r="J489"/>
  <c r="J479"/>
  <c r="J465"/>
  <c r="J434"/>
  <c r="BK418"/>
  <c r="BK385"/>
  <c r="BK348"/>
  <c r="BK277"/>
  <c r="J230"/>
  <c r="BK220"/>
  <c r="BK194"/>
  <c r="J162"/>
  <c i="1" r="AS94"/>
  <c i="3" r="J524"/>
  <c r="J487"/>
  <c r="J482"/>
  <c r="J475"/>
  <c r="BK467"/>
  <c r="J458"/>
  <c r="BK448"/>
  <c r="BK444"/>
  <c r="J439"/>
  <c r="BK408"/>
  <c r="BK402"/>
  <c r="BK374"/>
  <c r="BK353"/>
  <c r="J340"/>
  <c r="J333"/>
  <c r="BK324"/>
  <c r="BK318"/>
  <c r="J314"/>
  <c r="J308"/>
  <c r="J302"/>
  <c r="BK293"/>
  <c r="BK282"/>
  <c r="BK260"/>
  <c r="BK254"/>
  <c r="BK243"/>
  <c r="J236"/>
  <c r="J229"/>
  <c r="J222"/>
  <c r="BK202"/>
  <c r="J180"/>
  <c r="BK169"/>
  <c r="BK148"/>
  <c r="BK554"/>
  <c r="J544"/>
  <c r="J531"/>
  <c r="BK496"/>
  <c r="BK487"/>
  <c r="BK483"/>
  <c r="J471"/>
  <c r="BK466"/>
  <c r="J446"/>
  <c r="BK438"/>
  <c r="J431"/>
  <c r="BK426"/>
  <c r="BK419"/>
  <c r="BK407"/>
  <c r="J403"/>
  <c r="BK383"/>
  <c r="J378"/>
  <c r="BK372"/>
  <c r="J350"/>
  <c r="BK331"/>
  <c r="J326"/>
  <c r="J318"/>
  <c r="BK313"/>
  <c r="BK301"/>
  <c r="J293"/>
  <c r="BK278"/>
  <c r="BK274"/>
  <c r="J262"/>
  <c r="J251"/>
  <c r="BK241"/>
  <c r="J235"/>
  <c r="J227"/>
  <c r="BK221"/>
  <c r="BK211"/>
  <c r="J202"/>
  <c r="BK149"/>
  <c r="J546"/>
  <c r="J537"/>
  <c r="BK513"/>
  <c r="J476"/>
  <c r="J466"/>
  <c r="J460"/>
  <c r="J454"/>
  <c r="J440"/>
  <c r="J426"/>
  <c r="J407"/>
  <c r="J385"/>
  <c r="J379"/>
  <c r="J367"/>
  <c r="J341"/>
  <c r="BK333"/>
  <c r="BK322"/>
  <c r="J315"/>
  <c r="BK308"/>
  <c r="BK300"/>
  <c r="J296"/>
  <c r="BK279"/>
  <c r="BK267"/>
  <c r="BK256"/>
  <c r="J246"/>
  <c r="BK229"/>
  <c r="BK222"/>
  <c r="J203"/>
  <c r="BK180"/>
  <c r="J169"/>
  <c r="BK157"/>
  <c r="J530"/>
  <c r="J510"/>
  <c r="J496"/>
  <c r="J479"/>
  <c r="BK470"/>
  <c r="BK456"/>
  <c r="J452"/>
  <c r="J445"/>
  <c r="BK434"/>
  <c r="BK422"/>
  <c r="BK414"/>
  <c r="BK393"/>
  <c r="J386"/>
  <c r="J375"/>
  <c r="J352"/>
  <c r="J345"/>
  <c r="BK338"/>
  <c r="J331"/>
  <c r="BK321"/>
  <c r="J311"/>
  <c r="J298"/>
  <c r="J288"/>
  <c r="J279"/>
  <c r="BK273"/>
  <c i="2" r="J337"/>
  <c i="3" r="J559"/>
  <c r="BK543"/>
  <c r="BK531"/>
  <c r="BK526"/>
  <c r="J504"/>
  <c r="J484"/>
  <c r="J480"/>
  <c r="J468"/>
  <c r="BK459"/>
  <c r="BK452"/>
  <c r="J443"/>
  <c r="BK431"/>
  <c r="BK406"/>
  <c r="BK391"/>
  <c r="J373"/>
  <c r="J349"/>
  <c r="J338"/>
  <c r="BK327"/>
  <c r="BK320"/>
  <c r="J316"/>
  <c r="BK309"/>
  <c r="BK303"/>
  <c r="J295"/>
  <c r="J284"/>
  <c r="J270"/>
  <c r="BK258"/>
  <c r="BK253"/>
  <c r="J242"/>
  <c r="J234"/>
  <c r="BK228"/>
  <c r="J215"/>
  <c r="BK186"/>
  <c r="J175"/>
  <c r="J159"/>
  <c r="BK560"/>
  <c r="BK546"/>
  <c r="J534"/>
  <c r="J490"/>
  <c r="J485"/>
  <c r="J477"/>
  <c r="BK468"/>
  <c r="J463"/>
  <c r="J456"/>
  <c r="BK437"/>
  <c r="J430"/>
  <c r="J425"/>
  <c r="J416"/>
  <c r="J408"/>
  <c r="BK401"/>
  <c r="BK387"/>
  <c r="BK379"/>
  <c r="J374"/>
  <c r="J369"/>
  <c r="J343"/>
  <c r="J329"/>
  <c r="J325"/>
  <c r="BK317"/>
  <c r="J310"/>
  <c r="J300"/>
  <c r="BK288"/>
  <c r="J282"/>
  <c r="BK276"/>
  <c r="BK271"/>
  <c r="J258"/>
  <c r="BK248"/>
  <c r="J237"/>
  <c r="J228"/>
  <c r="J224"/>
  <c r="BK208"/>
  <c r="BK189"/>
  <c r="J148"/>
  <c r="J540"/>
  <c r="J514"/>
  <c r="BK504"/>
  <c r="BK471"/>
  <c r="J465"/>
  <c r="BK455"/>
  <c r="BK441"/>
  <c r="BK429"/>
  <c r="J422"/>
  <c r="J402"/>
  <c r="J387"/>
  <c r="J380"/>
  <c r="J372"/>
  <c r="J346"/>
  <c r="J335"/>
  <c r="J330"/>
  <c r="BK319"/>
  <c r="J312"/>
  <c r="BK305"/>
  <c r="BK298"/>
  <c r="BK291"/>
  <c r="J268"/>
  <c r="J260"/>
  <c r="BK251"/>
  <c r="BK242"/>
  <c r="BK224"/>
  <c r="J221"/>
  <c r="J189"/>
  <c r="BK171"/>
  <c r="BK154"/>
  <c r="J528"/>
  <c r="BK514"/>
  <c r="BK499"/>
  <c r="BK481"/>
  <c r="BK475"/>
  <c r="BK462"/>
  <c r="BK454"/>
  <c r="J448"/>
  <c r="J438"/>
  <c r="BK430"/>
  <c r="J419"/>
  <c r="J401"/>
  <c r="BK390"/>
  <c r="BK382"/>
  <c r="BK361"/>
  <c r="J347"/>
  <c r="BK341"/>
  <c r="BK329"/>
  <c r="BK316"/>
  <c r="J305"/>
  <c r="J291"/>
  <c r="BK283"/>
  <c r="J274"/>
  <c r="BK270"/>
  <c r="BK264"/>
  <c r="J261"/>
  <c r="J255"/>
  <c r="BK249"/>
  <c r="BK234"/>
  <c r="J208"/>
  <c i="4" r="J161"/>
  <c r="BK150"/>
  <c r="J140"/>
  <c r="J128"/>
  <c r="J149"/>
  <c r="BK140"/>
  <c r="J153"/>
  <c r="BK128"/>
  <c i="2" r="BK740"/>
  <c r="J740"/>
  <c r="J739"/>
  <c r="BK734"/>
  <c r="BK723"/>
  <c r="BK720"/>
  <c r="BK706"/>
  <c r="J672"/>
  <c r="J663"/>
  <c r="BK650"/>
  <c r="BK644"/>
  <c r="J609"/>
  <c r="BK597"/>
  <c r="BK564"/>
  <c r="BK552"/>
  <c r="BK550"/>
  <c r="J539"/>
  <c r="J524"/>
  <c r="J520"/>
  <c r="J517"/>
  <c r="J513"/>
  <c r="J508"/>
  <c r="BK505"/>
  <c r="J492"/>
  <c r="BK489"/>
  <c r="J487"/>
  <c r="BK475"/>
  <c r="BK470"/>
  <c r="J466"/>
  <c r="BK440"/>
  <c r="BK434"/>
  <c r="BK432"/>
  <c r="BK374"/>
  <c r="J370"/>
  <c r="J352"/>
  <c r="BK343"/>
  <c r="BK330"/>
  <c r="J324"/>
  <c r="J307"/>
  <c r="J299"/>
  <c r="BK270"/>
  <c r="BK237"/>
  <c r="J223"/>
  <c r="BK208"/>
  <c r="J179"/>
  <c r="J155"/>
  <c r="BK759"/>
  <c r="J729"/>
  <c r="J722"/>
  <c r="BK672"/>
  <c r="J648"/>
  <c r="J626"/>
  <c r="BK583"/>
  <c r="J570"/>
  <c r="J552"/>
  <c r="J516"/>
  <c r="BK508"/>
  <c r="BK500"/>
  <c r="J491"/>
  <c r="J483"/>
  <c r="BK471"/>
  <c r="BK464"/>
  <c r="BK445"/>
  <c r="J432"/>
  <c r="BK407"/>
  <c r="J372"/>
  <c r="BK358"/>
  <c r="BK342"/>
  <c r="BK310"/>
  <c r="J302"/>
  <c r="BK272"/>
  <c r="J229"/>
  <c r="BK188"/>
  <c r="J163"/>
  <c r="J136"/>
  <c r="J756"/>
  <c r="BK739"/>
  <c r="BK729"/>
  <c r="BK725"/>
  <c r="J706"/>
  <c r="BK669"/>
  <c r="BK646"/>
  <c r="BK601"/>
  <c r="BK572"/>
  <c r="J550"/>
  <c r="J538"/>
  <c r="J522"/>
  <c r="BK513"/>
  <c r="BK504"/>
  <c r="BK493"/>
  <c r="BK487"/>
  <c r="BK479"/>
  <c r="BK465"/>
  <c r="BK455"/>
  <c r="J440"/>
  <c r="BK416"/>
  <c r="BK387"/>
  <c r="J374"/>
  <c r="J358"/>
  <c r="BK340"/>
  <c r="BK327"/>
  <c r="BK322"/>
  <c r="BK302"/>
  <c r="BK288"/>
  <c r="J272"/>
  <c r="BK269"/>
  <c r="BK230"/>
  <c r="BK201"/>
  <c r="BK182"/>
  <c r="J143"/>
  <c r="BK136"/>
  <c r="J727"/>
  <c r="BK663"/>
  <c r="BK626"/>
  <c r="J601"/>
  <c r="J573"/>
  <c r="J497"/>
  <c r="BK486"/>
  <c r="BK482"/>
  <c r="J478"/>
  <c r="BK446"/>
  <c r="J416"/>
  <c r="J330"/>
  <c r="J322"/>
  <c r="BK307"/>
  <c r="BK299"/>
  <c r="J293"/>
  <c r="J288"/>
  <c r="BK283"/>
  <c r="J271"/>
  <c r="J234"/>
  <c r="BK229"/>
  <c r="J217"/>
  <c r="J177"/>
  <c r="BK139"/>
  <c i="3" r="J560"/>
  <c r="J556"/>
  <c r="BK549"/>
  <c r="BK537"/>
  <c r="BK533"/>
  <c r="BK530"/>
  <c r="J515"/>
  <c r="J507"/>
  <c r="BK486"/>
  <c r="J481"/>
  <c r="J474"/>
  <c r="BK464"/>
  <c r="J453"/>
  <c r="BK447"/>
  <c r="J441"/>
  <c r="J421"/>
  <c r="BK403"/>
  <c r="BK386"/>
  <c r="BK367"/>
  <c r="BK348"/>
  <c r="J337"/>
  <c r="BK323"/>
  <c r="J319"/>
  <c r="BK311"/>
  <c r="BK307"/>
  <c r="BK299"/>
  <c r="BK285"/>
  <c r="BK272"/>
  <c r="BK259"/>
  <c r="J249"/>
  <c r="J241"/>
  <c r="BK233"/>
  <c r="J226"/>
  <c r="BK206"/>
  <c r="BK183"/>
  <c r="J171"/>
  <c r="J157"/>
  <c r="BK556"/>
  <c r="J549"/>
  <c r="J539"/>
  <c r="J513"/>
  <c r="BK489"/>
  <c r="BK484"/>
  <c r="BK474"/>
  <c r="J467"/>
  <c r="J459"/>
  <c r="J442"/>
  <c r="J433"/>
  <c r="J428"/>
  <c r="BK420"/>
  <c r="J414"/>
  <c r="BK404"/>
  <c r="BK392"/>
  <c r="BK380"/>
  <c r="BK375"/>
  <c r="J370"/>
  <c r="BK349"/>
  <c r="BK330"/>
  <c r="J327"/>
  <c r="J321"/>
  <c r="J303"/>
  <c r="BK295"/>
  <c r="J285"/>
  <c r="J275"/>
  <c r="BK263"/>
  <c r="J254"/>
  <c r="BK246"/>
  <c r="BK236"/>
  <c r="BK230"/>
  <c r="BK225"/>
  <c r="BK215"/>
  <c r="BK203"/>
  <c r="J154"/>
  <c r="J543"/>
  <c r="J526"/>
  <c r="J499"/>
  <c r="BK490"/>
  <c r="J489"/>
  <c r="BK485"/>
  <c r="BK482"/>
  <c r="BK479"/>
  <c r="BK478"/>
  <c r="BK472"/>
  <c r="J464"/>
  <c r="J457"/>
  <c r="BK442"/>
  <c r="J434"/>
  <c r="BK416"/>
  <c r="J391"/>
  <c r="J382"/>
  <c r="BK373"/>
  <c r="J348"/>
  <c r="BK337"/>
  <c r="BK332"/>
  <c r="J320"/>
  <c r="BK314"/>
  <c r="J306"/>
  <c r="J299"/>
  <c r="BK294"/>
  <c r="J276"/>
  <c r="BK265"/>
  <c r="J253"/>
  <c r="BK247"/>
  <c r="BK237"/>
  <c r="J223"/>
  <c r="J204"/>
  <c r="BK198"/>
  <c r="BK178"/>
  <c r="BK164"/>
  <c r="J149"/>
  <c r="J520"/>
  <c r="BK507"/>
  <c r="J488"/>
  <c r="BK476"/>
  <c r="BK465"/>
  <c r="BK457"/>
  <c r="BK453"/>
  <c r="J447"/>
  <c r="BK439"/>
  <c r="BK433"/>
  <c r="J420"/>
  <c r="BK405"/>
  <c r="J389"/>
  <c r="J381"/>
  <c r="BK370"/>
  <c r="BK350"/>
  <c r="BK343"/>
  <c r="J332"/>
  <c r="J323"/>
  <c r="J309"/>
  <c r="J304"/>
  <c r="J297"/>
  <c r="BK287"/>
  <c r="BK277"/>
  <c r="J271"/>
  <c r="J265"/>
  <c r="BK262"/>
  <c r="J256"/>
  <c r="J250"/>
  <c r="BK235"/>
  <c r="BK223"/>
  <c i="4" r="BK149"/>
  <c r="J136"/>
  <c r="BK125"/>
  <c r="BK145"/>
  <c r="J132"/>
  <c r="J145"/>
  <c r="BK161"/>
  <c r="BK143"/>
  <c r="BK132"/>
  <c i="2" l="1" r="R135"/>
  <c r="R161"/>
  <c r="T224"/>
  <c r="T300"/>
  <c r="BK309"/>
  <c r="J309"/>
  <c r="J104"/>
  <c r="BK323"/>
  <c r="J323"/>
  <c r="J105"/>
  <c r="P347"/>
  <c r="P439"/>
  <c r="P507"/>
  <c r="P518"/>
  <c r="T563"/>
  <c r="R670"/>
  <c r="T728"/>
  <c r="T741"/>
  <c i="3" r="R147"/>
  <c r="BK156"/>
  <c r="J156"/>
  <c r="J99"/>
  <c r="BK174"/>
  <c r="J174"/>
  <c r="J100"/>
  <c r="P179"/>
  <c r="T201"/>
  <c r="BK210"/>
  <c r="J210"/>
  <c r="J105"/>
  <c r="P220"/>
  <c r="R240"/>
  <c r="P269"/>
  <c r="P286"/>
  <c r="BK292"/>
  <c r="J292"/>
  <c r="J111"/>
  <c r="BK336"/>
  <c r="J336"/>
  <c r="J112"/>
  <c r="R339"/>
  <c r="P427"/>
  <c r="BK450"/>
  <c r="J450"/>
  <c r="J116"/>
  <c r="P461"/>
  <c r="BK473"/>
  <c r="J473"/>
  <c r="J118"/>
  <c r="T491"/>
  <c r="P503"/>
  <c r="BK527"/>
  <c r="J527"/>
  <c r="J122"/>
  <c r="BK532"/>
  <c r="J532"/>
  <c r="J123"/>
  <c r="R550"/>
  <c r="R555"/>
  <c i="4" r="BK135"/>
  <c r="J135"/>
  <c r="J99"/>
  <c r="P148"/>
  <c i="2" r="BK135"/>
  <c r="J135"/>
  <c r="J98"/>
  <c r="BK161"/>
  <c r="J161"/>
  <c r="J99"/>
  <c r="BK224"/>
  <c r="J224"/>
  <c r="J100"/>
  <c r="BK300"/>
  <c r="J300"/>
  <c r="J101"/>
  <c r="R309"/>
  <c r="P323"/>
  <c r="R347"/>
  <c r="BK439"/>
  <c r="J439"/>
  <c r="J107"/>
  <c r="BK507"/>
  <c r="J507"/>
  <c r="J108"/>
  <c r="R518"/>
  <c r="P563"/>
  <c r="T670"/>
  <c r="P728"/>
  <c r="P741"/>
  <c i="3" r="T147"/>
  <c r="P156"/>
  <c r="P174"/>
  <c r="BK179"/>
  <c r="J179"/>
  <c r="J101"/>
  <c r="BK201"/>
  <c r="J201"/>
  <c r="J102"/>
  <c r="T210"/>
  <c r="R220"/>
  <c r="T240"/>
  <c r="T269"/>
  <c r="T286"/>
  <c r="T292"/>
  <c r="R336"/>
  <c r="T339"/>
  <c r="T427"/>
  <c r="R450"/>
  <c r="R461"/>
  <c r="P473"/>
  <c r="BK491"/>
  <c r="J491"/>
  <c r="J119"/>
  <c r="T503"/>
  <c r="R527"/>
  <c r="R532"/>
  <c r="BK550"/>
  <c r="J550"/>
  <c r="J124"/>
  <c r="T555"/>
  <c i="4" r="R124"/>
  <c r="R135"/>
  <c i="2" r="P135"/>
  <c r="T161"/>
  <c r="P224"/>
  <c r="P300"/>
  <c r="T309"/>
  <c r="T323"/>
  <c r="BK347"/>
  <c r="J347"/>
  <c r="J106"/>
  <c r="T439"/>
  <c r="R507"/>
  <c r="BK518"/>
  <c r="J518"/>
  <c r="J109"/>
  <c r="BK563"/>
  <c r="J563"/>
  <c r="J110"/>
  <c r="BK670"/>
  <c r="J670"/>
  <c r="J111"/>
  <c r="R728"/>
  <c r="BK741"/>
  <c r="J741"/>
  <c r="J113"/>
  <c i="3" r="BK147"/>
  <c r="J147"/>
  <c r="J98"/>
  <c r="T156"/>
  <c r="T174"/>
  <c r="R179"/>
  <c r="R201"/>
  <c r="R210"/>
  <c r="BK220"/>
  <c r="J220"/>
  <c r="J106"/>
  <c r="BK240"/>
  <c r="J240"/>
  <c r="J107"/>
  <c r="BK269"/>
  <c r="J269"/>
  <c r="J108"/>
  <c r="BK286"/>
  <c r="J286"/>
  <c r="J109"/>
  <c r="R292"/>
  <c r="T336"/>
  <c r="BK339"/>
  <c r="J339"/>
  <c r="J113"/>
  <c r="R427"/>
  <c r="P450"/>
  <c r="P449"/>
  <c r="BK461"/>
  <c r="J461"/>
  <c r="J117"/>
  <c r="T473"/>
  <c r="P491"/>
  <c r="R503"/>
  <c r="T527"/>
  <c r="T532"/>
  <c r="P550"/>
  <c r="BK555"/>
  <c r="J555"/>
  <c r="J125"/>
  <c i="4" r="BK124"/>
  <c r="J124"/>
  <c r="J98"/>
  <c r="P124"/>
  <c r="T135"/>
  <c r="T148"/>
  <c r="R156"/>
  <c i="2" r="T135"/>
  <c r="T134"/>
  <c r="P161"/>
  <c r="R224"/>
  <c r="R300"/>
  <c r="P309"/>
  <c r="R323"/>
  <c r="T347"/>
  <c r="R439"/>
  <c r="T507"/>
  <c r="T518"/>
  <c r="R563"/>
  <c r="P670"/>
  <c r="BK728"/>
  <c r="J728"/>
  <c r="J112"/>
  <c r="R741"/>
  <c i="3" r="P147"/>
  <c r="R156"/>
  <c r="R174"/>
  <c r="T179"/>
  <c r="P201"/>
  <c r="P210"/>
  <c r="T220"/>
  <c r="P240"/>
  <c r="R269"/>
  <c r="R286"/>
  <c r="P292"/>
  <c r="P336"/>
  <c r="P339"/>
  <c r="BK427"/>
  <c r="J427"/>
  <c r="J114"/>
  <c r="T450"/>
  <c r="T461"/>
  <c r="R473"/>
  <c r="R491"/>
  <c r="BK503"/>
  <c r="J503"/>
  <c r="J120"/>
  <c r="P527"/>
  <c r="P532"/>
  <c r="T550"/>
  <c r="P555"/>
  <c i="4" r="T124"/>
  <c r="P135"/>
  <c r="BK148"/>
  <c r="J148"/>
  <c r="J100"/>
  <c r="R148"/>
  <c r="T156"/>
  <c r="J160"/>
  <c r="J102"/>
  <c r="BK156"/>
  <c r="J156"/>
  <c r="J101"/>
  <c i="2" r="BK306"/>
  <c r="J306"/>
  <c r="J102"/>
  <c i="3" r="BK290"/>
  <c r="J290"/>
  <c r="J110"/>
  <c r="BK207"/>
  <c r="J207"/>
  <c r="J103"/>
  <c r="BK525"/>
  <c r="J525"/>
  <c r="J121"/>
  <c i="4" r="J89"/>
  <c r="F119"/>
  <c r="BE125"/>
  <c r="BE149"/>
  <c r="BE153"/>
  <c r="E85"/>
  <c r="BE131"/>
  <c r="BE136"/>
  <c r="BE140"/>
  <c r="BE157"/>
  <c r="BE161"/>
  <c i="3" r="BK449"/>
  <c r="BK209"/>
  <c r="J209"/>
  <c r="J104"/>
  <c i="4" r="BE128"/>
  <c r="BE132"/>
  <c r="BE143"/>
  <c r="BE150"/>
  <c r="BE144"/>
  <c r="BE145"/>
  <c i="3" r="BE211"/>
  <c r="BE215"/>
  <c r="BE219"/>
  <c r="BE221"/>
  <c r="BE226"/>
  <c r="BE227"/>
  <c r="BE228"/>
  <c r="BE252"/>
  <c r="BE253"/>
  <c r="BE256"/>
  <c r="BE259"/>
  <c r="BE260"/>
  <c r="BE265"/>
  <c r="BE270"/>
  <c r="BE279"/>
  <c r="BE285"/>
  <c r="BE291"/>
  <c r="BE293"/>
  <c r="BE294"/>
  <c r="BE295"/>
  <c r="BE299"/>
  <c r="BE302"/>
  <c r="BE303"/>
  <c r="BE306"/>
  <c r="BE307"/>
  <c r="BE313"/>
  <c r="BE314"/>
  <c r="BE317"/>
  <c r="BE318"/>
  <c r="BE321"/>
  <c r="BE324"/>
  <c r="BE326"/>
  <c r="BE333"/>
  <c r="BE348"/>
  <c r="BE367"/>
  <c r="BE370"/>
  <c r="BE373"/>
  <c r="BE379"/>
  <c r="BE386"/>
  <c r="BE401"/>
  <c r="BE402"/>
  <c r="BE415"/>
  <c r="BE425"/>
  <c r="BE440"/>
  <c r="BE441"/>
  <c r="BE442"/>
  <c r="BE443"/>
  <c r="BE451"/>
  <c r="BE459"/>
  <c r="BE463"/>
  <c r="BE466"/>
  <c r="BE468"/>
  <c r="BE477"/>
  <c r="BE479"/>
  <c r="BE481"/>
  <c r="BE482"/>
  <c r="BE483"/>
  <c r="BE484"/>
  <c r="BE488"/>
  <c r="BE490"/>
  <c r="BE520"/>
  <c r="BE533"/>
  <c r="BE537"/>
  <c r="BE543"/>
  <c r="E85"/>
  <c r="J139"/>
  <c r="BE149"/>
  <c r="BE169"/>
  <c r="BE171"/>
  <c r="BE175"/>
  <c r="BE180"/>
  <c r="BE189"/>
  <c r="BE202"/>
  <c r="BE204"/>
  <c r="BE225"/>
  <c r="BE234"/>
  <c r="BE235"/>
  <c r="BE236"/>
  <c r="BE239"/>
  <c r="BE241"/>
  <c r="BE249"/>
  <c r="BE254"/>
  <c r="BE258"/>
  <c r="BE262"/>
  <c r="BE271"/>
  <c r="BE272"/>
  <c r="BE273"/>
  <c r="BE275"/>
  <c r="BE277"/>
  <c r="BE282"/>
  <c r="BE283"/>
  <c r="BE284"/>
  <c r="BE287"/>
  <c r="BE301"/>
  <c r="BE309"/>
  <c r="BE310"/>
  <c r="BE315"/>
  <c r="BE316"/>
  <c r="BE320"/>
  <c r="BE323"/>
  <c r="BE325"/>
  <c r="BE327"/>
  <c r="BE329"/>
  <c r="BE338"/>
  <c r="BE341"/>
  <c r="BE346"/>
  <c r="BE349"/>
  <c r="BE352"/>
  <c r="BE374"/>
  <c r="BE375"/>
  <c r="BE381"/>
  <c r="BE390"/>
  <c r="BE391"/>
  <c r="BE403"/>
  <c r="BE405"/>
  <c r="BE408"/>
  <c r="BE414"/>
  <c r="BE419"/>
  <c r="BE430"/>
  <c r="BE431"/>
  <c r="BE437"/>
  <c r="BE438"/>
  <c r="BE446"/>
  <c r="BE448"/>
  <c r="BE458"/>
  <c r="BE467"/>
  <c r="BE474"/>
  <c r="BE480"/>
  <c r="BE486"/>
  <c r="BE487"/>
  <c r="BE492"/>
  <c r="BE510"/>
  <c r="BE515"/>
  <c r="BE528"/>
  <c r="BE530"/>
  <c r="F142"/>
  <c r="BE148"/>
  <c r="BE154"/>
  <c r="BE157"/>
  <c r="BE159"/>
  <c r="BE186"/>
  <c r="BE198"/>
  <c r="BE206"/>
  <c r="BE222"/>
  <c r="BE229"/>
  <c r="BE233"/>
  <c r="BE243"/>
  <c r="BE247"/>
  <c r="BE255"/>
  <c r="BE264"/>
  <c r="BE267"/>
  <c r="BE268"/>
  <c r="BE289"/>
  <c r="BE296"/>
  <c r="BE298"/>
  <c r="BE304"/>
  <c r="BE305"/>
  <c r="BE308"/>
  <c r="BE311"/>
  <c r="BE319"/>
  <c r="BE322"/>
  <c r="BE332"/>
  <c r="BE334"/>
  <c r="BE335"/>
  <c r="BE337"/>
  <c r="BE345"/>
  <c r="BE347"/>
  <c r="BE353"/>
  <c r="BE361"/>
  <c r="BE385"/>
  <c r="BE389"/>
  <c r="BE406"/>
  <c r="BE421"/>
  <c r="BE433"/>
  <c r="BE439"/>
  <c r="BE444"/>
  <c r="BE445"/>
  <c r="BE447"/>
  <c r="BE454"/>
  <c r="BE457"/>
  <c r="BE462"/>
  <c r="BE464"/>
  <c r="BE469"/>
  <c r="BE472"/>
  <c r="BE475"/>
  <c r="BE478"/>
  <c r="BE485"/>
  <c r="BE499"/>
  <c r="BE504"/>
  <c r="BE507"/>
  <c r="BE514"/>
  <c r="BE524"/>
  <c r="BE526"/>
  <c r="BE531"/>
  <c r="BE534"/>
  <c r="BE544"/>
  <c r="BE549"/>
  <c r="BE556"/>
  <c r="BE559"/>
  <c r="BE563"/>
  <c r="BE164"/>
  <c r="BE178"/>
  <c r="BE183"/>
  <c r="BE203"/>
  <c r="BE208"/>
  <c r="BE223"/>
  <c r="BE224"/>
  <c r="BE230"/>
  <c r="BE237"/>
  <c r="BE242"/>
  <c r="BE246"/>
  <c r="BE248"/>
  <c r="BE250"/>
  <c r="BE251"/>
  <c r="BE261"/>
  <c r="BE263"/>
  <c r="BE274"/>
  <c r="BE276"/>
  <c r="BE278"/>
  <c r="BE288"/>
  <c r="BE297"/>
  <c r="BE300"/>
  <c r="BE312"/>
  <c r="BE328"/>
  <c r="BE330"/>
  <c r="BE331"/>
  <c r="BE340"/>
  <c r="BE343"/>
  <c r="BE350"/>
  <c r="BE369"/>
  <c r="BE372"/>
  <c r="BE377"/>
  <c r="BE378"/>
  <c r="BE380"/>
  <c r="BE382"/>
  <c r="BE383"/>
  <c r="BE387"/>
  <c r="BE392"/>
  <c r="BE393"/>
  <c r="BE404"/>
  <c r="BE407"/>
  <c r="BE416"/>
  <c r="BE420"/>
  <c r="BE422"/>
  <c r="BE426"/>
  <c r="BE428"/>
  <c r="BE429"/>
  <c r="BE434"/>
  <c r="BE435"/>
  <c r="BE452"/>
  <c r="BE453"/>
  <c r="BE455"/>
  <c r="BE456"/>
  <c r="BE460"/>
  <c r="BE465"/>
  <c r="BE470"/>
  <c r="BE471"/>
  <c r="BE476"/>
  <c r="BE489"/>
  <c r="BE496"/>
  <c r="BE513"/>
  <c r="BE539"/>
  <c r="BE540"/>
  <c r="BE546"/>
  <c r="BE551"/>
  <c r="BE554"/>
  <c r="BE560"/>
  <c i="2" r="F92"/>
  <c r="BE149"/>
  <c r="BE162"/>
  <c r="BE179"/>
  <c r="BE182"/>
  <c r="BE183"/>
  <c r="BE201"/>
  <c r="BE230"/>
  <c r="BE267"/>
  <c r="BE269"/>
  <c r="BE272"/>
  <c r="BE301"/>
  <c r="BE303"/>
  <c r="BE325"/>
  <c r="BE326"/>
  <c r="BE337"/>
  <c r="BE343"/>
  <c r="BE352"/>
  <c r="BE358"/>
  <c r="BE370"/>
  <c r="BE372"/>
  <c r="BE405"/>
  <c r="BE429"/>
  <c r="BE438"/>
  <c r="BE447"/>
  <c r="BE456"/>
  <c r="BE466"/>
  <c r="BE470"/>
  <c r="BE471"/>
  <c r="BE474"/>
  <c r="BE487"/>
  <c r="BE490"/>
  <c r="BE491"/>
  <c r="BE492"/>
  <c r="BE501"/>
  <c r="BE505"/>
  <c r="BE509"/>
  <c r="BE564"/>
  <c r="BE583"/>
  <c r="BE605"/>
  <c r="BE644"/>
  <c r="BE669"/>
  <c r="BE671"/>
  <c r="BE686"/>
  <c r="BE688"/>
  <c r="BE720"/>
  <c r="BE722"/>
  <c r="BE740"/>
  <c r="BE752"/>
  <c r="J89"/>
  <c r="BE163"/>
  <c r="BE177"/>
  <c r="BE214"/>
  <c r="BE223"/>
  <c r="BE225"/>
  <c r="BE237"/>
  <c r="BE270"/>
  <c r="BE277"/>
  <c r="BE299"/>
  <c r="BE305"/>
  <c r="BE307"/>
  <c r="BE310"/>
  <c r="BE330"/>
  <c r="BE342"/>
  <c r="BE346"/>
  <c r="BE418"/>
  <c r="BE432"/>
  <c r="BE433"/>
  <c r="BE434"/>
  <c r="BE445"/>
  <c r="BE467"/>
  <c r="BE475"/>
  <c r="BE488"/>
  <c r="BE497"/>
  <c r="BE506"/>
  <c r="BE508"/>
  <c r="BE512"/>
  <c r="BE517"/>
  <c r="BE522"/>
  <c r="BE538"/>
  <c r="BE565"/>
  <c r="BE573"/>
  <c r="BE609"/>
  <c r="BE613"/>
  <c r="BE624"/>
  <c r="BE627"/>
  <c r="BE650"/>
  <c r="BE661"/>
  <c r="BE672"/>
  <c r="BE723"/>
  <c r="BE733"/>
  <c r="BE734"/>
  <c r="BE739"/>
  <c r="BE742"/>
  <c r="BE755"/>
  <c r="BE756"/>
  <c r="BE759"/>
  <c r="E123"/>
  <c r="BE139"/>
  <c r="BE208"/>
  <c r="BE217"/>
  <c r="BE231"/>
  <c r="BE234"/>
  <c r="BE283"/>
  <c r="BE293"/>
  <c r="BE320"/>
  <c r="BE324"/>
  <c r="BE327"/>
  <c r="BE335"/>
  <c r="BE348"/>
  <c r="BE368"/>
  <c r="BE374"/>
  <c r="BE387"/>
  <c r="BE416"/>
  <c r="BE440"/>
  <c r="BE455"/>
  <c r="BE465"/>
  <c r="BE478"/>
  <c r="BE479"/>
  <c r="BE504"/>
  <c r="BE516"/>
  <c r="BE524"/>
  <c r="BE539"/>
  <c r="BE549"/>
  <c r="BE550"/>
  <c r="BE562"/>
  <c r="BE581"/>
  <c r="BE597"/>
  <c r="BE599"/>
  <c r="BE648"/>
  <c r="BE663"/>
  <c r="BE667"/>
  <c r="BE706"/>
  <c r="BE725"/>
  <c r="BE136"/>
  <c r="BE143"/>
  <c r="BE155"/>
  <c r="BE188"/>
  <c r="BE194"/>
  <c r="BE220"/>
  <c r="BE229"/>
  <c r="BE271"/>
  <c r="BE275"/>
  <c r="BE285"/>
  <c r="BE288"/>
  <c r="BE302"/>
  <c r="BE322"/>
  <c r="BE340"/>
  <c r="BE361"/>
  <c r="BE377"/>
  <c r="BE380"/>
  <c r="BE385"/>
  <c r="BE407"/>
  <c r="BE427"/>
  <c r="BE446"/>
  <c r="BE452"/>
  <c r="BE464"/>
  <c r="BE482"/>
  <c r="BE483"/>
  <c r="BE486"/>
  <c r="BE489"/>
  <c r="BE493"/>
  <c r="BE496"/>
  <c r="BE500"/>
  <c r="BE513"/>
  <c r="BE519"/>
  <c r="BE520"/>
  <c r="BE536"/>
  <c r="BE552"/>
  <c r="BE570"/>
  <c r="BE572"/>
  <c r="BE601"/>
  <c r="BE626"/>
  <c r="BE646"/>
  <c r="BE726"/>
  <c r="BE727"/>
  <c r="BE729"/>
  <c r="F35"/>
  <c i="1" r="BB95"/>
  <c i="3" r="F37"/>
  <c i="1" r="BD96"/>
  <c i="4" r="J34"/>
  <c i="1" r="AW97"/>
  <c i="2" r="F37"/>
  <c i="1" r="BD95"/>
  <c i="3" r="F36"/>
  <c i="1" r="BC96"/>
  <c i="4" r="F35"/>
  <c i="1" r="BB97"/>
  <c i="2" r="F36"/>
  <c i="1" r="BC95"/>
  <c i="2" r="F34"/>
  <c i="1" r="BA95"/>
  <c i="3" r="F35"/>
  <c i="1" r="BB96"/>
  <c i="4" r="F34"/>
  <c i="1" r="BA97"/>
  <c i="4" r="F37"/>
  <c i="1" r="BD97"/>
  <c i="2" r="J34"/>
  <c i="1" r="AW95"/>
  <c i="3" r="F34"/>
  <c i="1" r="BA96"/>
  <c i="3" r="J34"/>
  <c i="1" r="AW96"/>
  <c i="4" r="F36"/>
  <c i="1" r="BC97"/>
  <c i="4" l="1" r="T123"/>
  <c r="T122"/>
  <c i="3" r="P209"/>
  <c r="P146"/>
  <c r="P145"/>
  <c i="1" r="AU96"/>
  <c i="2" r="P308"/>
  <c i="3" r="R209"/>
  <c i="4" r="R123"/>
  <c r="R122"/>
  <c i="3" r="R449"/>
  <c r="R146"/>
  <c r="T449"/>
  <c r="T209"/>
  <c i="2" r="T308"/>
  <c r="T133"/>
  <c r="P134"/>
  <c i="3" r="T146"/>
  <c i="2" r="R308"/>
  <c r="R133"/>
  <c i="4" r="P123"/>
  <c r="P122"/>
  <c i="1" r="AU97"/>
  <c i="2" r="R134"/>
  <c r="BK134"/>
  <c r="J134"/>
  <c r="J97"/>
  <c r="BK308"/>
  <c r="J308"/>
  <c r="J103"/>
  <c i="4" r="BK123"/>
  <c r="J123"/>
  <c r="J97"/>
  <c i="3" r="BK146"/>
  <c r="J146"/>
  <c r="J97"/>
  <c r="J449"/>
  <c r="J115"/>
  <c r="BK145"/>
  <c r="J145"/>
  <c r="J96"/>
  <c r="F33"/>
  <c i="1" r="AZ96"/>
  <c i="4" r="J33"/>
  <c i="1" r="AV97"/>
  <c r="AT97"/>
  <c r="BB94"/>
  <c r="AX94"/>
  <c i="3" r="J33"/>
  <c i="1" r="AV96"/>
  <c r="AT96"/>
  <c r="BC94"/>
  <c r="W32"/>
  <c r="BA94"/>
  <c r="W30"/>
  <c r="BD94"/>
  <c r="W33"/>
  <c i="2" r="J33"/>
  <c i="1" r="AV95"/>
  <c r="AT95"/>
  <c i="2" r="F33"/>
  <c i="1" r="AZ95"/>
  <c i="4" r="F33"/>
  <c i="1" r="AZ97"/>
  <c i="2" l="1" r="P133"/>
  <c i="1" r="AU95"/>
  <c i="3" r="T145"/>
  <c r="R145"/>
  <c i="4" r="BK122"/>
  <c r="J122"/>
  <c r="J96"/>
  <c i="2" r="BK133"/>
  <c r="J133"/>
  <c r="J96"/>
  <c i="1" r="AU94"/>
  <c i="3" r="J30"/>
  <c i="1" r="AG96"/>
  <c r="W31"/>
  <c r="AZ94"/>
  <c r="W29"/>
  <c r="AW94"/>
  <c r="AK30"/>
  <c r="AY94"/>
  <c i="3" l="1" r="J39"/>
  <c i="1" r="AN96"/>
  <c i="4" r="J30"/>
  <c i="1" r="AG97"/>
  <c i="2" r="J30"/>
  <c i="1" r="AG95"/>
  <c r="AV94"/>
  <c r="AK29"/>
  <c i="2" l="1" r="J39"/>
  <c i="4" r="J39"/>
  <c i="1" r="AN97"/>
  <c r="AN95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<sst xmlns="http://schemas.openxmlformats.org/spreadsheetml/2006/main">
  <si>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</si>
  <si>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</si>
  <si>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</si>
  <si>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</si>
  <si>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</si>
  <si>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{09a78776-eef8-45e6-96b8-2f86055d438b}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</si>
  <si>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</si>
  <si>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</si>
  <si>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</si>
  <si>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</si>
  <si>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</si>
  <si>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</si>
  <si>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</si>
  <si>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</si>
  <si>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2025530(4)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</si>
  <si>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</si>
  <si>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</si>
  <si>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se změnou užívání č. p. 299, Mnichovo Hradiště</t>
  </si>
  <si>
    <t>KSO:</t>
  </si>
  <si>
    <t>CC-CZ:</t>
  </si>
  <si>
    <t>Místo:</t>
  </si>
  <si>
    <t>Mnichovo Hradiště</t>
  </si>
  <si>
    <t>Datum:</t>
  </si>
  <si>
    <t>30. 7. 2025</t>
  </si>
  <si>
    <t>Zadavatel:</t>
  </si>
  <si>
    <t>IČ:</t>
  </si>
  <si>
    <t>Město Mnichovo Hradiště</t>
  </si>
  <si>
    <t>DIČ:</t>
  </si>
  <si>
    <t>Uchazeč:</t>
  </si>
  <si>
    <t>Vyplň údaj</t>
  </si>
  <si>
    <t>Projektant:</t>
  </si>
  <si>
    <t>ANITAS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</si>
  <si>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</si>
  <si>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</si>
  <si>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</si>
  <si>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</si>
  <si>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</si>
  <si>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</si>
  <si>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</si>
  <si>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</si>
  <si>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</si>
  <si>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</si>
  <si>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</si>
  <si>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</si>
  <si>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</si>
  <si>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</si>
  <si>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</si>
  <si>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</si>
  <si>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</si>
  <si>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</si>
  <si>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</si>
  <si>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</si>
  <si>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</si>
  <si>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</si>
  <si>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</si>
  <si>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</si>
  <si>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</si>
  <si>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</si>
  <si>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</si>
  <si>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</si>
  <si>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</si>
  <si>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</si>
  <si>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</si>
  <si>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</si>
  <si>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</si>
  <si>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</si>
  <si>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</si>
  <si>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</si>
  <si>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</si>
  <si>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</si>
  <si>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</si>
  <si>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</si>
  <si>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</si>
  <si>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</si>
  <si>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</si>
  <si>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</si>
  <si>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</si>
  <si>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</si>
  <si>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</si>
  <si>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</si>
  <si>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</si>
  <si>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</si>
  <si>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</si>
  <si>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</si>
  <si>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{806caae2-aaf4-4f45-9638-506bb512916b}</t>
  </si>
  <si>
    <t>2</t>
  </si>
  <si>
    <t>SO 02</t>
  </si>
  <si>
    <t xml:space="preserve">Profese </t>
  </si>
  <si>
    <t>{2ddc0168-be27-460c-9a95-8adbae0d97fb}</t>
  </si>
  <si>
    <t>VRN</t>
  </si>
  <si>
    <t>Vedlejší rozpočtové náklady</t>
  </si>
  <si>
    <t>{a5b43d04-255e-4a1a-a37b-d37aef993b8b}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</si>
  <si>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</si>
  <si>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</si>
  <si>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</si>
  <si>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</si>
  <si>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</si>
  <si>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</si>
  <si>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</si>
  <si>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</si>
  <si>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</si>
  <si>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</si>
  <si>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</si>
  <si>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</si>
  <si>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</si>
  <si>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</si>
  <si>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</si>
  <si>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</si>
  <si>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</si>
  <si>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</si>
  <si>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</si>
  <si>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</si>
  <si>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</si>
  <si>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</si>
  <si>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</si>
  <si>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</si>
  <si>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</si>
  <si>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</si>
  <si>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</si>
  <si>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</si>
  <si>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</si>
  <si>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</si>
  <si>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</si>
  <si>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</si>
  <si>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</si>
  <si>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</si>
  <si>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</si>
  <si>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</si>
  <si>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</si>
  <si>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</si>
  <si>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</si>
  <si>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</si>
  <si>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</si>
  <si>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</si>
  <si>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</si>
  <si>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</si>
  <si>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310237251</t>
  </si>
  <si>
    <t>Zazdívka otvorů pl přes 0,09 do 0,25 m2 ve zdivu nadzákladovém cihlami pálenými tl přes 300 do 450 mm</t>
  </si>
  <si>
    <t>kus</t>
  </si>
  <si>
    <t>4</t>
  </si>
  <si>
    <t>-1183886259</t>
  </si>
  <si>
    <t>VV</t>
  </si>
  <si>
    <t>dozdění dveřního prahu</t>
  </si>
  <si>
    <t>310238211</t>
  </si>
  <si>
    <t>Zazdívka otvorů pl přes 0,25 do 1 m2 ve zdivu nadzákladovém cihlami pálenými na MVC</t>
  </si>
  <si>
    <t>m3</t>
  </si>
  <si>
    <t>1242083737</t>
  </si>
  <si>
    <t>4*0,6*(2,73-2,3)</t>
  </si>
  <si>
    <t>4,5*0,45*(2,7-2,4)</t>
  </si>
  <si>
    <t>Součet</t>
  </si>
  <si>
    <t>317234410</t>
  </si>
  <si>
    <t>Vyzdívka mezi nosníky z cihel pálených na MC</t>
  </si>
  <si>
    <t>597576651</t>
  </si>
  <si>
    <t>P1 - ocelový překlad 2x IPE 140, dl. 1,35</t>
  </si>
  <si>
    <t>1,35*0,35*0,14</t>
  </si>
  <si>
    <t>P2 - ocelový překlad 2x IPE 140, dl. 1,5</t>
  </si>
  <si>
    <t>1,5*0,35*0,14</t>
  </si>
  <si>
    <t>317944323</t>
  </si>
  <si>
    <t>Válcované nosníky výšky přes 120 do 240 mm dodatečně osazované do připravených otvorů</t>
  </si>
  <si>
    <t>t</t>
  </si>
  <si>
    <t>968906500</t>
  </si>
  <si>
    <t>2*1,35*13,4/1000</t>
  </si>
  <si>
    <t>2*1,5*13,4/1000</t>
  </si>
  <si>
    <t>5</t>
  </si>
  <si>
    <t>346244381</t>
  </si>
  <si>
    <t>Plentování jednostranné v do 200 mm válcovaných nosníků cihlami</t>
  </si>
  <si>
    <t>m2</t>
  </si>
  <si>
    <t>-295252751</t>
  </si>
  <si>
    <t>2*1,35*0,14</t>
  </si>
  <si>
    <t>2*1,5*0,14</t>
  </si>
  <si>
    <t>6</t>
  </si>
  <si>
    <t>Úpravy povrchů, podlahy a osazování výplní</t>
  </si>
  <si>
    <t>612131102</t>
  </si>
  <si>
    <t>Cementový postřik vnitřních stěn nanášený síťovitě ručně</t>
  </si>
  <si>
    <t>-1691310340</t>
  </si>
  <si>
    <t>7</t>
  </si>
  <si>
    <t>612321141</t>
  </si>
  <si>
    <t>Vápenocementová omítka štuková dvouvrstvá vnitřních stěn nanášená ručně</t>
  </si>
  <si>
    <t>-809620218</t>
  </si>
  <si>
    <t>(2*4+0,6)*2,7</t>
  </si>
  <si>
    <t>Mezisoučet</t>
  </si>
  <si>
    <t>(4,5+2*0,15)*2,6</t>
  </si>
  <si>
    <t>4,2*2,6/2</t>
  </si>
  <si>
    <t>-1*2</t>
  </si>
  <si>
    <t>(5,7+3*0,15)*2,7</t>
  </si>
  <si>
    <t>3,1*(2,7+0,9)/2</t>
  </si>
  <si>
    <t>4,9*2,7/2</t>
  </si>
  <si>
    <t>-1,05*2,02</t>
  </si>
  <si>
    <t>-1,43*2,225</t>
  </si>
  <si>
    <t>8</t>
  </si>
  <si>
    <t>612321191</t>
  </si>
  <si>
    <t>Příplatek k vápenocementové omítce vnitřních stěn za každých dalších 5 mm tloušťky ručně</t>
  </si>
  <si>
    <t>-1233669088</t>
  </si>
  <si>
    <t>2*62,567</t>
  </si>
  <si>
    <t>9</t>
  </si>
  <si>
    <t>612325225</t>
  </si>
  <si>
    <t>Vápenocementová štuková omítka malých ploch přes 1 do 4 m2 na stěnách</t>
  </si>
  <si>
    <t>-1505651061</t>
  </si>
  <si>
    <t>po úpravách otvorů pro jednokřídlové dveře (z každé strany)</t>
  </si>
  <si>
    <t>2*2</t>
  </si>
  <si>
    <t>10</t>
  </si>
  <si>
    <t>613131121</t>
  </si>
  <si>
    <t>Penetrační disperzní nátěr vnitřních pilířů nebo sloupů nanášený ručně</t>
  </si>
  <si>
    <t>725015281</t>
  </si>
  <si>
    <t>11</t>
  </si>
  <si>
    <t>613321131</t>
  </si>
  <si>
    <t>Vápenocementový štuk vnitřních pilířů nebo sloupů tloušťky do 3 mm</t>
  </si>
  <si>
    <t>-1470630575</t>
  </si>
  <si>
    <t>přeštukování komínů</t>
  </si>
  <si>
    <t>2*(0,5+0,8)*2,7</t>
  </si>
  <si>
    <t>615142012</t>
  </si>
  <si>
    <t>Pletivo rabicové vnitřních nosníků provizorně přichycené</t>
  </si>
  <si>
    <t>-205810108</t>
  </si>
  <si>
    <t>1,35*2*(0,35+0,14)</t>
  </si>
  <si>
    <t>1,5*2*(0,35+0,14)</t>
  </si>
  <si>
    <t>13</t>
  </si>
  <si>
    <t>619991001</t>
  </si>
  <si>
    <t>Zakrytí podlahy PE fólií</t>
  </si>
  <si>
    <t>1068254674</t>
  </si>
  <si>
    <t>Zakrytí schodů z II.N.P. na půdu</t>
  </si>
  <si>
    <t>1,7*(3,75+1,7)*1,1</t>
  </si>
  <si>
    <t>12*1,7*0,16*1,1</t>
  </si>
  <si>
    <t>jeviště (pod lešení)</t>
  </si>
  <si>
    <t>14</t>
  </si>
  <si>
    <t>619991015</t>
  </si>
  <si>
    <t>Zakrytí podlahy absorpční textilií</t>
  </si>
  <si>
    <t>781758119</t>
  </si>
  <si>
    <t>15</t>
  </si>
  <si>
    <t>619995001</t>
  </si>
  <si>
    <t>Začištění omítek kolem oken, dveří, podlah nebo obkladů</t>
  </si>
  <si>
    <t>m</t>
  </si>
  <si>
    <t>1351000637</t>
  </si>
  <si>
    <t>po výměně dveří a zárubní bez jiných stavebních úprav</t>
  </si>
  <si>
    <t>2*2*(1,43+2,48)</t>
  </si>
  <si>
    <t>D8</t>
  </si>
  <si>
    <t>2*(0,9+1,97)</t>
  </si>
  <si>
    <t>16</t>
  </si>
  <si>
    <t>631312121</t>
  </si>
  <si>
    <t>Doplnění dosavadních mazanin betonem prostým plochy do 4 m2 tloušťky do 80 mm</t>
  </si>
  <si>
    <t>697009367</t>
  </si>
  <si>
    <t>mezipodesta po vybouraných cihlách</t>
  </si>
  <si>
    <t>1,67*1,44*0,06</t>
  </si>
  <si>
    <t>17</t>
  </si>
  <si>
    <t>632451431</t>
  </si>
  <si>
    <t>Doplnění cementového potěru hlazeného pl do 1 m2 tl přes 20 do 30 mm</t>
  </si>
  <si>
    <t>-116481465</t>
  </si>
  <si>
    <t>u mezipodesty - doplnění potěru</t>
  </si>
  <si>
    <t>1,67*0,25</t>
  </si>
  <si>
    <t>18</t>
  </si>
  <si>
    <t>642944121</t>
  </si>
  <si>
    <t>Osazování ocelových zárubní dodatečné pl do 2,5 m2</t>
  </si>
  <si>
    <t>-52005017</t>
  </si>
  <si>
    <t>19</t>
  </si>
  <si>
    <t>M</t>
  </si>
  <si>
    <t>55331558</t>
  </si>
  <si>
    <t>zárubeň jednokřídlá ocelová pro zdění s protipožární úpravou tl stěny 75-100mm rozměru 900/1970, 2100mm</t>
  </si>
  <si>
    <t>1256436875</t>
  </si>
  <si>
    <t>Ostatní konstrukce a práce, bourání</t>
  </si>
  <si>
    <t>20</t>
  </si>
  <si>
    <t>946112115</t>
  </si>
  <si>
    <t>Montáž pojízdných věží trubkových/dílcových š přes 0,9 do 1,6 m dl do 3,2 m v přes 4,5 do 5,5 m</t>
  </si>
  <si>
    <t>-1727544745</t>
  </si>
  <si>
    <t xml:space="preserve">lešením na jevišti k provedení bouracích prací a následnému osazení dvoukřídlých ocelových plných dveří  D7</t>
  </si>
  <si>
    <t>oprava omítek včetně černého nátěru z viditelného prostoru jeviště</t>
  </si>
  <si>
    <t>946112215</t>
  </si>
  <si>
    <t>Příplatek k pojízdným věžím š přes 0,9 do 1,6 m dl do 3,2 m v přes 4,5 do 5,5 m za každý den použití</t>
  </si>
  <si>
    <t>-902682129</t>
  </si>
  <si>
    <t>22</t>
  </si>
  <si>
    <t>946112815</t>
  </si>
  <si>
    <t>Demontáž pojízdných věží trubkových/dílcových š přes 0,9 do 1,6 m dl do 3,2 m v přes 4,5 do 5,5 m</t>
  </si>
  <si>
    <t>778578939</t>
  </si>
  <si>
    <t>23</t>
  </si>
  <si>
    <t>949101111</t>
  </si>
  <si>
    <t>Lešení pomocné pro objekty pozemních staveb s lešeňovou podlahou v do 1,9 m zatížení do 150 kg/m2</t>
  </si>
  <si>
    <t>-528464059</t>
  </si>
  <si>
    <t>cca 2/3 plochy</t>
  </si>
  <si>
    <t>340,5/3*2</t>
  </si>
  <si>
    <t>24</t>
  </si>
  <si>
    <t>949101112</t>
  </si>
  <si>
    <t>Lešení pomocné pro objekty pozemních staveb s lešeňovou podlahou v přes 1,9 do 3,5 m zatížení do 150 kg/m2</t>
  </si>
  <si>
    <t>-150839148</t>
  </si>
  <si>
    <t xml:space="preserve">dozdívky štítů půda, požární stěny </t>
  </si>
  <si>
    <t>25</t>
  </si>
  <si>
    <t>952901111</t>
  </si>
  <si>
    <t>Vyčištění budov bytové a občanské výstavby při výšce podlaží do 4 m</t>
  </si>
  <si>
    <t>717520835</t>
  </si>
  <si>
    <t>kancelář 1</t>
  </si>
  <si>
    <t>kancelář 2</t>
  </si>
  <si>
    <t>kancelář 3</t>
  </si>
  <si>
    <t>chodba</t>
  </si>
  <si>
    <t>51</t>
  </si>
  <si>
    <t>sklad divadlo</t>
  </si>
  <si>
    <t>105</t>
  </si>
  <si>
    <t>kuchyňka</t>
  </si>
  <si>
    <t>sklad odbor dopravy</t>
  </si>
  <si>
    <t>68</t>
  </si>
  <si>
    <t>sklad Baročníci</t>
  </si>
  <si>
    <t>37</t>
  </si>
  <si>
    <t>umývárna</t>
  </si>
  <si>
    <t>WC 1</t>
  </si>
  <si>
    <t>2,2</t>
  </si>
  <si>
    <t>WC 2</t>
  </si>
  <si>
    <t>úklid</t>
  </si>
  <si>
    <t>2,1</t>
  </si>
  <si>
    <t>schodišťový prostor + podesta</t>
  </si>
  <si>
    <t>1,4*(4,16+1,84)</t>
  </si>
  <si>
    <t>dotčené plochy u podesty, jeviště - odhad 25 m2</t>
  </si>
  <si>
    <t>26</t>
  </si>
  <si>
    <t>953943211</t>
  </si>
  <si>
    <t>Osazování hasicího přístroje</t>
  </si>
  <si>
    <t>2032296911</t>
  </si>
  <si>
    <t>2+2</t>
  </si>
  <si>
    <t>27</t>
  </si>
  <si>
    <t>44932001</t>
  </si>
  <si>
    <t>přístroj hasicí ruční práškový hasební schopnost 21A, 113B, C</t>
  </si>
  <si>
    <t>-371442103</t>
  </si>
  <si>
    <t>28</t>
  </si>
  <si>
    <t>44932311-R</t>
  </si>
  <si>
    <t>přístroj hasicí ruční vodní nástěnný hasební schopnost 13A</t>
  </si>
  <si>
    <t>1635699751</t>
  </si>
  <si>
    <t>29</t>
  </si>
  <si>
    <t>953993310-R</t>
  </si>
  <si>
    <t xml:space="preserve">D+M bezpečnostní, orientační nebo informační tabulky </t>
  </si>
  <si>
    <t>kpl</t>
  </si>
  <si>
    <t>-747406506</t>
  </si>
  <si>
    <t>30</t>
  </si>
  <si>
    <t>965031131</t>
  </si>
  <si>
    <t>Bourání podlah z cihel kladených na plocho pl přes 1 m2</t>
  </si>
  <si>
    <t>376996454</t>
  </si>
  <si>
    <t>mezipodesta</t>
  </si>
  <si>
    <t>1,67*1,44</t>
  </si>
  <si>
    <t>31</t>
  </si>
  <si>
    <t>967031132</t>
  </si>
  <si>
    <t>Přisekání rovných ostění v cihelném zdivu na MV nebo MVC</t>
  </si>
  <si>
    <t>-1747019329</t>
  </si>
  <si>
    <t>2*0,35*2,25</t>
  </si>
  <si>
    <t>32</t>
  </si>
  <si>
    <t>968072455</t>
  </si>
  <si>
    <t>Vybourání kovových dveřních zárubní pl do 2 m2</t>
  </si>
  <si>
    <t>-667412794</t>
  </si>
  <si>
    <t>0,8*1,97</t>
  </si>
  <si>
    <t>0,8*1,95</t>
  </si>
  <si>
    <t>0,9*1,97</t>
  </si>
  <si>
    <t>33</t>
  </si>
  <si>
    <t>968072456</t>
  </si>
  <si>
    <t>Vybourání kovových dveřních zárubní pl přes 2 m2</t>
  </si>
  <si>
    <t>426118764</t>
  </si>
  <si>
    <t>1,2*2,44</t>
  </si>
  <si>
    <t>34</t>
  </si>
  <si>
    <t>971033351</t>
  </si>
  <si>
    <t>Vybourání otvorů ve zdivu cihelném pl do 0,09 m2 na MVC nebo MV tl do 450 mm</t>
  </si>
  <si>
    <t>-51474121</t>
  </si>
  <si>
    <t>pro jednokřídlové dveře s ocelovou zárubní</t>
  </si>
  <si>
    <t>35</t>
  </si>
  <si>
    <t>971033561</t>
  </si>
  <si>
    <t>Vybourání otvorů ve zdivu cihelném pl do 1 m2 na MVC nebo MV tl do 600 mm</t>
  </si>
  <si>
    <t>1822006896</t>
  </si>
  <si>
    <t>pro jednokřídlové dveře s obložkovou zárubní</t>
  </si>
  <si>
    <t>1,2*2,25*0,35</t>
  </si>
  <si>
    <t>-0,93*1,56*0,35</t>
  </si>
  <si>
    <t>36</t>
  </si>
  <si>
    <t>974031664</t>
  </si>
  <si>
    <t>Vysekání rýh ve zdivu cihelném pro vtahování nosníků hl do 150 mm v do 150 mm</t>
  </si>
  <si>
    <t>711579069</t>
  </si>
  <si>
    <t>2*1,35</t>
  </si>
  <si>
    <t>2*1,5</t>
  </si>
  <si>
    <t>978013191</t>
  </si>
  <si>
    <t>Otlučení (osekání) vnitřní vápenné nebo vápenocementové omítky stěn v rozsahu přes 50 do 100 %</t>
  </si>
  <si>
    <t>-420606524</t>
  </si>
  <si>
    <t>997</t>
  </si>
  <si>
    <t>Doprava suti a vybouraných hmot</t>
  </si>
  <si>
    <t>38</t>
  </si>
  <si>
    <t>997013152</t>
  </si>
  <si>
    <t>Vnitrostaveništní doprava suti a vybouraných hmot pro budovy v přes 6 do 9 m s omezením mechanizace</t>
  </si>
  <si>
    <t>-1795735131</t>
  </si>
  <si>
    <t>39</t>
  </si>
  <si>
    <t>997013501</t>
  </si>
  <si>
    <t>Odvoz suti a vybouraných hmot na skládku nebo meziskládku do 1 km se složením</t>
  </si>
  <si>
    <t>1902602736</t>
  </si>
  <si>
    <t>40</t>
  </si>
  <si>
    <t>997013509</t>
  </si>
  <si>
    <t>Příplatek k odvozu suti a vybouraných hmot na skládku ZKD 1 km přes 1 km</t>
  </si>
  <si>
    <t>-762458522</t>
  </si>
  <si>
    <t>4,923*19 'Přepočtené koeficientem množství</t>
  </si>
  <si>
    <t>41</t>
  </si>
  <si>
    <t>997013631</t>
  </si>
  <si>
    <t>Poplatek za uložení na skládce (skládkovné) stavebního odpadu směsného kód odpadu 17 09 04</t>
  </si>
  <si>
    <t>-1208389092</t>
  </si>
  <si>
    <t>998</t>
  </si>
  <si>
    <t>Přesun hmot</t>
  </si>
  <si>
    <t>42</t>
  </si>
  <si>
    <t>998011009</t>
  </si>
  <si>
    <t>Přesun hmot pro budovy zděné s omezením mechanizace pro budovy v přes 6 do 12 m</t>
  </si>
  <si>
    <t>-164040611</t>
  </si>
  <si>
    <t>PSV</t>
  </si>
  <si>
    <t>Práce a dodávky PSV</t>
  </si>
  <si>
    <t>713</t>
  </si>
  <si>
    <t>Izolace tepelné</t>
  </si>
  <si>
    <t>43</t>
  </si>
  <si>
    <t>713151111</t>
  </si>
  <si>
    <t>Montáž izolace tepelné střech šikmých kladené volně mezi krokve rohoží, pásů, desek</t>
  </si>
  <si>
    <t>-2085058135</t>
  </si>
  <si>
    <t xml:space="preserve">2 vrsvty </t>
  </si>
  <si>
    <t>vodorovně</t>
  </si>
  <si>
    <t>3,5*19,3</t>
  </si>
  <si>
    <t>šikmo</t>
  </si>
  <si>
    <t>5,8*19,3</t>
  </si>
  <si>
    <t>úklid, kuchyňka, sociálky</t>
  </si>
  <si>
    <t>(2,1+14+3+2,2+2,2)*1,5</t>
  </si>
  <si>
    <t>214,74*2</t>
  </si>
  <si>
    <t>44</t>
  </si>
  <si>
    <t>63152454</t>
  </si>
  <si>
    <t>deska tepelně izolační minerální univerzální λ=0,033-0,035 tl 150mm</t>
  </si>
  <si>
    <t>2145969940</t>
  </si>
  <si>
    <t>429,48*1,02 'Přepočtené koeficientem množství</t>
  </si>
  <si>
    <t>45</t>
  </si>
  <si>
    <t>998713112</t>
  </si>
  <si>
    <t>Přesun hmot tonážní pro izolace tepelné s omezením mechanizace v objektech v přes 6 do 12 m</t>
  </si>
  <si>
    <t>271043135</t>
  </si>
  <si>
    <t>762</t>
  </si>
  <si>
    <t>Konstrukce tesařské</t>
  </si>
  <si>
    <t>46</t>
  </si>
  <si>
    <t>762083111</t>
  </si>
  <si>
    <t>Impregnace řeziva proti dřevokaznému hmyzu a houbám máčením třída ohrožení 1 a 2</t>
  </si>
  <si>
    <t>-424974235</t>
  </si>
  <si>
    <t>47</t>
  </si>
  <si>
    <t>762085122</t>
  </si>
  <si>
    <t>Montáž styčníkových desek půdorysné plochy přes 100 do 200 cm2</t>
  </si>
  <si>
    <t>-1051543669</t>
  </si>
  <si>
    <t>48</t>
  </si>
  <si>
    <t>54825117</t>
  </si>
  <si>
    <t>kování tesařské úhelník 90° typ1 120x120x80x3,0mm</t>
  </si>
  <si>
    <t>802869707</t>
  </si>
  <si>
    <t>49</t>
  </si>
  <si>
    <t>762511246</t>
  </si>
  <si>
    <t>Podlahové kce podkladové z desek OSB tl 22 mm na sraz šroubovaných</t>
  </si>
  <si>
    <t>-1846517975</t>
  </si>
  <si>
    <t>lávka mezi střešnímy výlezy</t>
  </si>
  <si>
    <t>(5,55+4,4+3,58+3,93+3,49)*2</t>
  </si>
  <si>
    <t>50</t>
  </si>
  <si>
    <t>762511247</t>
  </si>
  <si>
    <t>Podlahové kce podkladové z desek OSB tl 25 mm na sraz šroubovaných</t>
  </si>
  <si>
    <t>-1193272824</t>
  </si>
  <si>
    <t>schodiště</t>
  </si>
  <si>
    <t>(1,06+0,93)*2,4</t>
  </si>
  <si>
    <t>4*2,4*0,155</t>
  </si>
  <si>
    <t>762595001</t>
  </si>
  <si>
    <t>Spojovací prostředky pro položení dřevěných podlah a zakrytí kanálů</t>
  </si>
  <si>
    <t>17918930</t>
  </si>
  <si>
    <t>41,9+6,264</t>
  </si>
  <si>
    <t>52</t>
  </si>
  <si>
    <t>762822120</t>
  </si>
  <si>
    <t>Montáž stropního trámu z hraněného řeziva průřezové pl přes 144 do 288 cm2 s výměnami</t>
  </si>
  <si>
    <t>390661790</t>
  </si>
  <si>
    <t>nosná lávka mezi střešnímy výlezy +10% nqa výměny pro půdní výlezy</t>
  </si>
  <si>
    <t>(5,55+4,4+3,58+3,93+3,49)*3*1,1</t>
  </si>
  <si>
    <t>53</t>
  </si>
  <si>
    <t>60512135</t>
  </si>
  <si>
    <t>hranol stavební řezivo průřezu do 288cm2 do dl 6m</t>
  </si>
  <si>
    <t>862856716</t>
  </si>
  <si>
    <t>69,135*0,12*0,22*1,08</t>
  </si>
  <si>
    <t>54</t>
  </si>
  <si>
    <t>762895000</t>
  </si>
  <si>
    <t>Spojovací prostředky pro montáž záklopu, stropnice a podbíjení</t>
  </si>
  <si>
    <t>758258947</t>
  </si>
  <si>
    <t>55</t>
  </si>
  <si>
    <t>44983020</t>
  </si>
  <si>
    <t>žebřík výstupový jednoduchý přímý z eloxovaného hliníku dl 2m</t>
  </si>
  <si>
    <t>322437623</t>
  </si>
  <si>
    <t>dodávka žebříku ke střešním výlezům z lávky (pouze dodávka s umístěním na lávku)</t>
  </si>
  <si>
    <t>56</t>
  </si>
  <si>
    <t>998762112</t>
  </si>
  <si>
    <t>Přesun hmot tonážní pro kce tesařské s omezením mechanizace v objektech v přes 6 do 12 m</t>
  </si>
  <si>
    <t>-98322455</t>
  </si>
  <si>
    <t>763</t>
  </si>
  <si>
    <t>Konstrukce suché výstavby</t>
  </si>
  <si>
    <t>57</t>
  </si>
  <si>
    <t>763111411</t>
  </si>
  <si>
    <t>SDK příčka tl 100 mm profil CW+UW 50 desky 2xA 12,5 s izolací EI 60 Rw do 51 dB</t>
  </si>
  <si>
    <t>-1135986002</t>
  </si>
  <si>
    <t>(1,5+2+2,3)*2,7</t>
  </si>
  <si>
    <t>6,35*2,7</t>
  </si>
  <si>
    <t>58</t>
  </si>
  <si>
    <t>763111418-R</t>
  </si>
  <si>
    <t>SDK příčka tl 250 mm profil 2xCW 50 mm + propojovací příložky, desky 2xA 12,5 mm, izolace v roštu a mezeře 50+100+50 mm</t>
  </si>
  <si>
    <t>587324541</t>
  </si>
  <si>
    <t>(19,9-0,8+1,94+5,9-0,4+3,4+2,45)*2,7</t>
  </si>
  <si>
    <t>(1,75+1,5)*2,7</t>
  </si>
  <si>
    <t>2,775*2,7/2</t>
  </si>
  <si>
    <t>(6,48-1,75)*2,7/2</t>
  </si>
  <si>
    <t>59</t>
  </si>
  <si>
    <t>763111429</t>
  </si>
  <si>
    <t>SDK příčka tl 200 mm profil CW+UW 150 desky 2xDF 12,5 s izolací EI 90 Rw do 56 dB</t>
  </si>
  <si>
    <t>2119985905</t>
  </si>
  <si>
    <t>požární uzavírka</t>
  </si>
  <si>
    <t>9,5*2,5/2</t>
  </si>
  <si>
    <t>60</t>
  </si>
  <si>
    <t>763111462</t>
  </si>
  <si>
    <t>SDK příčka tl 150 mm profil CW+UW 100 desky 2x akustická 12,5 s izolací EI 90 Rw 61 dB</t>
  </si>
  <si>
    <t>2031783342</t>
  </si>
  <si>
    <t>(2*5,1+4,05+3*0,15)*2,7</t>
  </si>
  <si>
    <t>3*1,45*2,7</t>
  </si>
  <si>
    <t>2*(4,35-1,45)*(2,7+0,9)/2</t>
  </si>
  <si>
    <t>(6-1,45)*2,7/2</t>
  </si>
  <si>
    <t>3,4*2,7</t>
  </si>
  <si>
    <t>61</t>
  </si>
  <si>
    <t>763111714</t>
  </si>
  <si>
    <t>SDK příčka zalomení</t>
  </si>
  <si>
    <t>-2094356594</t>
  </si>
  <si>
    <t>3*2,7</t>
  </si>
  <si>
    <t>62</t>
  </si>
  <si>
    <t>763111717</t>
  </si>
  <si>
    <t>SDK příčka základní penetrační nátěr (oboustranně)</t>
  </si>
  <si>
    <t>-176239516</t>
  </si>
  <si>
    <t>32,805+106,36+11,875+77,198</t>
  </si>
  <si>
    <t>63</t>
  </si>
  <si>
    <t>763111720</t>
  </si>
  <si>
    <t>SDK příčka vyztužení pro osazení skříněk, polic atd.</t>
  </si>
  <si>
    <t>-1833926</t>
  </si>
  <si>
    <t>2*3,5</t>
  </si>
  <si>
    <t>64</t>
  </si>
  <si>
    <t>763121415</t>
  </si>
  <si>
    <t>SDK stěna předsazená tl 112,5 mm profil CW+UW 100 deska 1xA 12,5 bez izolace EI 15</t>
  </si>
  <si>
    <t>662783690</t>
  </si>
  <si>
    <t>2,15*1,1</t>
  </si>
  <si>
    <t>65</t>
  </si>
  <si>
    <t>763121450</t>
  </si>
  <si>
    <t>SDK stěna předsazená tl 115 mm profil CW+UW 100 deska 1x akustická 12,5 s izolací EI 30 Rw do 28 dB</t>
  </si>
  <si>
    <t>-493895124</t>
  </si>
  <si>
    <t>předstěna pod šikminou</t>
  </si>
  <si>
    <t>(2*5,1+4,05+2*0,15+0,85+1,7)*0,9</t>
  </si>
  <si>
    <t>66</t>
  </si>
  <si>
    <t>763121451</t>
  </si>
  <si>
    <t>SDK stěna předsazená tl 75 mm profil CW+UW 50 desky 2xDF 12,5 bez izolace EI 30</t>
  </si>
  <si>
    <t>171828935</t>
  </si>
  <si>
    <t>u schodiště mezipodesta</t>
  </si>
  <si>
    <t>5,4*2,8/2</t>
  </si>
  <si>
    <t>1,9*2,8</t>
  </si>
  <si>
    <t>67</t>
  </si>
  <si>
    <t>763121714</t>
  </si>
  <si>
    <t>SDK stěna předsazená základní penetrační nátěr</t>
  </si>
  <si>
    <t>-2073058565</t>
  </si>
  <si>
    <t>2,365+15,39+12,88</t>
  </si>
  <si>
    <t>763131441</t>
  </si>
  <si>
    <t>SDK podhled desky 2xDF 12,5 bez izolace dvouvrstvá spodní kce profil CD+UD REI 120</t>
  </si>
  <si>
    <t>-1280938299</t>
  </si>
  <si>
    <t>zateplené</t>
  </si>
  <si>
    <t>(1,5+1,3)*19,3</t>
  </si>
  <si>
    <t>5*19,3</t>
  </si>
  <si>
    <t>nezateplené</t>
  </si>
  <si>
    <t>105*1,15</t>
  </si>
  <si>
    <t>68*1,15</t>
  </si>
  <si>
    <t>37*1,15</t>
  </si>
  <si>
    <t>69</t>
  </si>
  <si>
    <t>763131714</t>
  </si>
  <si>
    <t>SDK podhled základní penetrační nátěr</t>
  </si>
  <si>
    <t>-1019945351</t>
  </si>
  <si>
    <t>241,5+185,79</t>
  </si>
  <si>
    <t>70</t>
  </si>
  <si>
    <t>763131751</t>
  </si>
  <si>
    <t>Montáž parotěsné zábrany do SDK podhledu</t>
  </si>
  <si>
    <t>-982209099</t>
  </si>
  <si>
    <t>zateplení podhledu</t>
  </si>
  <si>
    <t>71</t>
  </si>
  <si>
    <t>28329276</t>
  </si>
  <si>
    <t>fólie PE vyztužená pro parotěsnou vrstvu (reakce na oheň - třída E) 140g/m2</t>
  </si>
  <si>
    <t>1505429224</t>
  </si>
  <si>
    <t>185,79*1,1235 'Přepočtené koeficientem množství</t>
  </si>
  <si>
    <t>72</t>
  </si>
  <si>
    <t>763131752</t>
  </si>
  <si>
    <t>Montáž jedné vrstvy tepelné izolace do SDK podhledu</t>
  </si>
  <si>
    <t>2026262431</t>
  </si>
  <si>
    <t>73</t>
  </si>
  <si>
    <t>63148154</t>
  </si>
  <si>
    <t>deska tepelně izolační minerální univerzální λ=0,033-0,035 tl 100mm</t>
  </si>
  <si>
    <t>-905281071</t>
  </si>
  <si>
    <t>185,79*1,02 'Přepočtené koeficientem množství</t>
  </si>
  <si>
    <t>74</t>
  </si>
  <si>
    <t>763158122</t>
  </si>
  <si>
    <t>SDK podlaha povrchová úprava stěrkou tl 2 mm</t>
  </si>
  <si>
    <t>1503812844</t>
  </si>
  <si>
    <t>přestěrkování spar, spojů a zajištění rovinnosti podkladu</t>
  </si>
  <si>
    <t>340,5</t>
  </si>
  <si>
    <t>75</t>
  </si>
  <si>
    <t>763172385</t>
  </si>
  <si>
    <t>Montáž dvířek revizních dvouplášťových SDK kcí vel. 600 x 600 mm pro příčky a předsazené stěny</t>
  </si>
  <si>
    <t>-2067736767</t>
  </si>
  <si>
    <t>76</t>
  </si>
  <si>
    <t>59030763</t>
  </si>
  <si>
    <t>dvířka revizní protipožární pro stěny a podhledy EI 60 600x600 mm</t>
  </si>
  <si>
    <t>1776648405</t>
  </si>
  <si>
    <t>77</t>
  </si>
  <si>
    <t>763182411</t>
  </si>
  <si>
    <t>SDK opláštění obvodu střešního okna hl do 0,5 m</t>
  </si>
  <si>
    <t>1112457020</t>
  </si>
  <si>
    <t>5*2*(0,8+1,4)</t>
  </si>
  <si>
    <t>2*(0,6+1,2)</t>
  </si>
  <si>
    <t>78</t>
  </si>
  <si>
    <t>998763322</t>
  </si>
  <si>
    <t>Přesun hmot tonážní pro konstrukce montované z desek s omezením mechanizace v objektech v přes 6 do 12 m</t>
  </si>
  <si>
    <t>-1683653783</t>
  </si>
  <si>
    <t>766</t>
  </si>
  <si>
    <t>Konstrukce truhlářské</t>
  </si>
  <si>
    <t>79</t>
  </si>
  <si>
    <t>766211610-R</t>
  </si>
  <si>
    <t>D+M schodišťového dřvěného madla (dub 62x25 mm) vč. nerez kotvení do stěny</t>
  </si>
  <si>
    <t>-1013168357</t>
  </si>
  <si>
    <t>Z2a, Z2b</t>
  </si>
  <si>
    <t>4,9+0,15</t>
  </si>
  <si>
    <t>1,05+2*0,15</t>
  </si>
  <si>
    <t>80</t>
  </si>
  <si>
    <t>766231113</t>
  </si>
  <si>
    <t>Montáž sklápěcích půdních schodů</t>
  </si>
  <si>
    <t>-532830752</t>
  </si>
  <si>
    <t>81</t>
  </si>
  <si>
    <t>61233166-R</t>
  </si>
  <si>
    <t>půdní výlez protipožární zateplený 120x60cm</t>
  </si>
  <si>
    <t>-2138118636</t>
  </si>
  <si>
    <t>82</t>
  </si>
  <si>
    <t>766311111-R</t>
  </si>
  <si>
    <t>D+M schodišťového zábradlí, sloupky dub 65x65 mm, madla dub 65x25 mm, výplň 2xMDF deska dýhovaná tl. 2x20 mm vč.kotvení zábradlí (jäckl) a nutných souvisejích prací</t>
  </si>
  <si>
    <t>1373825287</t>
  </si>
  <si>
    <t>Z1a, Z1b</t>
  </si>
  <si>
    <t>4,45</t>
  </si>
  <si>
    <t>2,65+0,15</t>
  </si>
  <si>
    <t>83</t>
  </si>
  <si>
    <t>766660022</t>
  </si>
  <si>
    <t>Montáž dveřních křídel otvíravých jednokřídlových š přes 0,8 m požárních do ocelové zárubně</t>
  </si>
  <si>
    <t>1839832016</t>
  </si>
  <si>
    <t>84</t>
  </si>
  <si>
    <t>61165314-R</t>
  </si>
  <si>
    <t>dveře jednokřídlé dřevotřískové protipožární EI (EW) 30 D3 povrch dýhovaný plné 900x1970-2100mm</t>
  </si>
  <si>
    <t>600613066</t>
  </si>
  <si>
    <t>85</t>
  </si>
  <si>
    <t>766660171</t>
  </si>
  <si>
    <t>Montáž dveřních křídel otvíravých jednokřídlových š do 0,8 m do obložkové zárubně</t>
  </si>
  <si>
    <t>1824443721</t>
  </si>
  <si>
    <t>D1</t>
  </si>
  <si>
    <t>D2</t>
  </si>
  <si>
    <t>D3</t>
  </si>
  <si>
    <t>86</t>
  </si>
  <si>
    <t>61162001</t>
  </si>
  <si>
    <t>dveře jednokřídlé dřevotřískové povrch dýhovaný plné 700x1970-2100mm</t>
  </si>
  <si>
    <t>-670982490</t>
  </si>
  <si>
    <t>87</t>
  </si>
  <si>
    <t>61162002</t>
  </si>
  <si>
    <t>dveře jednokřídlé dřevotřískové povrch dýhovaný plné 800x1970-2100mm</t>
  </si>
  <si>
    <t>812339840</t>
  </si>
  <si>
    <t>88</t>
  </si>
  <si>
    <t>61162006</t>
  </si>
  <si>
    <t>dveře jednokřídlé dřevotřískové povrch dýhovaný prosklené 800x1970-2100mm</t>
  </si>
  <si>
    <t>1699102282</t>
  </si>
  <si>
    <t>89</t>
  </si>
  <si>
    <t>766660172</t>
  </si>
  <si>
    <t>Montáž dveřních křídel otvíravých jednokřídlových š přes 0,8 m do obložkové zárubně</t>
  </si>
  <si>
    <t>-356364287</t>
  </si>
  <si>
    <t>D4</t>
  </si>
  <si>
    <t>90</t>
  </si>
  <si>
    <t>61162003</t>
  </si>
  <si>
    <t>dveře jednokřídlé dřevotřískové povrch dýhovaný plné 900x1970-2100mm</t>
  </si>
  <si>
    <t>971697281</t>
  </si>
  <si>
    <t>91</t>
  </si>
  <si>
    <t>766660181</t>
  </si>
  <si>
    <t>Montáž dveřních křídel otvíravých jednokřídlových š do 0,8 m požárních do obložkové zárubně</t>
  </si>
  <si>
    <t>-241337115</t>
  </si>
  <si>
    <t>D6</t>
  </si>
  <si>
    <t>92</t>
  </si>
  <si>
    <t>61162098-R</t>
  </si>
  <si>
    <t>dveře jednokřídlé dřevotřískové protipožární EI (EW) 30 D3 povrch dýhovaný plné 800x1970-2100mm</t>
  </si>
  <si>
    <t>-167322299</t>
  </si>
  <si>
    <t>93</t>
  </si>
  <si>
    <t>766660182</t>
  </si>
  <si>
    <t>Montáž dveřních křídel otvíravých jednokřídlových š přes 0,8 m požárních do obložkové zárubně</t>
  </si>
  <si>
    <t>432322169</t>
  </si>
  <si>
    <t>D5</t>
  </si>
  <si>
    <t>94</t>
  </si>
  <si>
    <t>61165319-R</t>
  </si>
  <si>
    <t>dveře jednokřídlé dřevotřískové protipožární EI (EW) 30 D3 povrch dýhovaný částečně prosklené 900x1970-2100mm</t>
  </si>
  <si>
    <t>-1034052131</t>
  </si>
  <si>
    <t>95</t>
  </si>
  <si>
    <t>766660716</t>
  </si>
  <si>
    <t>Montáž samozavírače na dřevěnou zárubeň a dveřní křídlo</t>
  </si>
  <si>
    <t>346382035</t>
  </si>
  <si>
    <t>D5, D6</t>
  </si>
  <si>
    <t>1+1</t>
  </si>
  <si>
    <t>96</t>
  </si>
  <si>
    <t>54917250</t>
  </si>
  <si>
    <t>samozavírač dveří hydraulický</t>
  </si>
  <si>
    <t>-292836660</t>
  </si>
  <si>
    <t>97</t>
  </si>
  <si>
    <t>766660717</t>
  </si>
  <si>
    <t>Montáž samozavírače na ocelovou zárubeň a dveřní křídlo</t>
  </si>
  <si>
    <t>1461501769</t>
  </si>
  <si>
    <t>98</t>
  </si>
  <si>
    <t>-1777366500</t>
  </si>
  <si>
    <t>99</t>
  </si>
  <si>
    <t>766660729</t>
  </si>
  <si>
    <t>Montáž dveřního interiérového kování - štítku s klikou</t>
  </si>
  <si>
    <t>-1293486259</t>
  </si>
  <si>
    <t>100</t>
  </si>
  <si>
    <t>54914123</t>
  </si>
  <si>
    <t>dveřní kování interiérové rozetové klika/klika</t>
  </si>
  <si>
    <t>810019137</t>
  </si>
  <si>
    <t>101</t>
  </si>
  <si>
    <t>766660730</t>
  </si>
  <si>
    <t>Montáž dveřního interiérového kování - WC kliky se zámkem</t>
  </si>
  <si>
    <t>1432708483</t>
  </si>
  <si>
    <t>102</t>
  </si>
  <si>
    <t>54914128</t>
  </si>
  <si>
    <t>dveřní kování interiérové rozetové spodní pro WC</t>
  </si>
  <si>
    <t>392336215</t>
  </si>
  <si>
    <t>103</t>
  </si>
  <si>
    <t>766660751</t>
  </si>
  <si>
    <t>Montáž dveřního interiérového kování - zámku</t>
  </si>
  <si>
    <t>1307631879</t>
  </si>
  <si>
    <t>104</t>
  </si>
  <si>
    <t>54924012-R</t>
  </si>
  <si>
    <t>zámek dveřní</t>
  </si>
  <si>
    <t>-1966059226</t>
  </si>
  <si>
    <t>766682111</t>
  </si>
  <si>
    <t>Montáž zárubní obložkových pro dveře jednokřídlové tl stěny do 170 mm</t>
  </si>
  <si>
    <t>-1462158239</t>
  </si>
  <si>
    <t>D1, D3 (2x)</t>
  </si>
  <si>
    <t>3+2</t>
  </si>
  <si>
    <t>106</t>
  </si>
  <si>
    <t>61181101</t>
  </si>
  <si>
    <t>zárubeň jednokřídlá obložková s dýhovaným povrchem tl stěny 60-150mm rozměru 600-900/1970mm</t>
  </si>
  <si>
    <t>-1408249573</t>
  </si>
  <si>
    <t>107</t>
  </si>
  <si>
    <t>766682112</t>
  </si>
  <si>
    <t>Montáž zárubní obložkových pro dveře jednokřídlové tl stěny přes 170 do 350 mm</t>
  </si>
  <si>
    <t>-319502105</t>
  </si>
  <si>
    <t>D2, D3 (1x), D4</t>
  </si>
  <si>
    <t>4+1+2</t>
  </si>
  <si>
    <t>108</t>
  </si>
  <si>
    <t>61181102</t>
  </si>
  <si>
    <t>zárubeň jednokřídlá obložková s dýhovaným povrchem tl stěny 160-250mm rozměru 600-900/1970mm</t>
  </si>
  <si>
    <t>1014538379</t>
  </si>
  <si>
    <t>109</t>
  </si>
  <si>
    <t>766682212</t>
  </si>
  <si>
    <t>Montáž zárubní obložkových protipožárních pro dveře jednokřídlové tl stěny přes 170 do 350 mm</t>
  </si>
  <si>
    <t>99825938</t>
  </si>
  <si>
    <t>110</t>
  </si>
  <si>
    <t>61182320</t>
  </si>
  <si>
    <t>zárubeň jednokřídlá obložková s laminátovým povrchem a protipožární úpravou tl stěny 260-350mm rozměru 600-1100/1970, 2100mm</t>
  </si>
  <si>
    <t>1754692087</t>
  </si>
  <si>
    <t>111</t>
  </si>
  <si>
    <t>766811110-R</t>
  </si>
  <si>
    <t>D+M kuchyňské linky (délka 2,7 m) vč. vybavení (vestavěné a volně stojící spotřebiče) - specifikace dle PD</t>
  </si>
  <si>
    <t>-1713604114</t>
  </si>
  <si>
    <t>112</t>
  </si>
  <si>
    <t>998766112</t>
  </si>
  <si>
    <t>Přesun hmot tonážní pro kce truhlářské s omezením mechanizace v objektech v přes 6 do 12 m</t>
  </si>
  <si>
    <t>-434566149</t>
  </si>
  <si>
    <t>767</t>
  </si>
  <si>
    <t>Konstrukce zámečnické</t>
  </si>
  <si>
    <t>113</t>
  </si>
  <si>
    <t>767210110-R</t>
  </si>
  <si>
    <t>D+M ocelová konstrukce schodiště, nosný rám z ocelových jakl profilů 60x40x2 mm vč. kotvení a povrchové úpravy</t>
  </si>
  <si>
    <t>569740898</t>
  </si>
  <si>
    <t>114</t>
  </si>
  <si>
    <t>767646523</t>
  </si>
  <si>
    <t>Montáž dveří protipožárního uzávěru dvoukřídlového v přes 2200 do 2400 mm</t>
  </si>
  <si>
    <t>-1521601264</t>
  </si>
  <si>
    <t>D7 - dveře sklad divadlo, vč. montáže zárubně</t>
  </si>
  <si>
    <t>115</t>
  </si>
  <si>
    <t>55341175</t>
  </si>
  <si>
    <t>dveře dvoukřídlé ocelové interierové protipožární EW 15, 30, 45 D1 rohová zárubeň 1450x2480mm vč. kování, zámku, ozn. D7</t>
  </si>
  <si>
    <t>1313472852</t>
  </si>
  <si>
    <t>116</t>
  </si>
  <si>
    <t>767649191</t>
  </si>
  <si>
    <t>Montáž dveřního hydraulického samozavírače</t>
  </si>
  <si>
    <t>-443470845</t>
  </si>
  <si>
    <t>D7</t>
  </si>
  <si>
    <t>117</t>
  </si>
  <si>
    <t>329451181</t>
  </si>
  <si>
    <t>118</t>
  </si>
  <si>
    <t>998767213</t>
  </si>
  <si>
    <t>Přesun hmot procentní pro zámečnické konstrukce s omezením mechanizace v objektech v přes 12 do 24 m</t>
  </si>
  <si>
    <t>%</t>
  </si>
  <si>
    <t>-244148063</t>
  </si>
  <si>
    <t>771</t>
  </si>
  <si>
    <t>Podlahy z dlaždic</t>
  </si>
  <si>
    <t>119</t>
  </si>
  <si>
    <t>771121011</t>
  </si>
  <si>
    <t>Nátěr penetrační na podlahu</t>
  </si>
  <si>
    <t>-1295187627</t>
  </si>
  <si>
    <t>120</t>
  </si>
  <si>
    <t>771161021</t>
  </si>
  <si>
    <t>Montáž profilu ukončujícího pro plynulý přechod (dlažby s kobercem apod.)</t>
  </si>
  <si>
    <t>2011690117</t>
  </si>
  <si>
    <t>2*0,8</t>
  </si>
  <si>
    <t>121</t>
  </si>
  <si>
    <t>59054100</t>
  </si>
  <si>
    <t>profil přechodový Al s pohyblivým ramenem 8x20mm</t>
  </si>
  <si>
    <t>1591062655</t>
  </si>
  <si>
    <t>1,6*1,1 'Přepočtené koeficientem množství</t>
  </si>
  <si>
    <t>122</t>
  </si>
  <si>
    <t>771574413</t>
  </si>
  <si>
    <t>Montáž podlah keramických hladkých lepených cementovým flexibilním lepidlem přes 2 do 4 ks/m2</t>
  </si>
  <si>
    <t>1426439127</t>
  </si>
  <si>
    <t>123</t>
  </si>
  <si>
    <t>59761110</t>
  </si>
  <si>
    <t>dlažba keramická slinutá mrazuvzdorná R10/B povrch hladký/matný tl do 10mm přes 2 do 4ks/m2</t>
  </si>
  <si>
    <t>-593688013</t>
  </si>
  <si>
    <t>11,905*1,15 'Přepočtené koeficientem množství</t>
  </si>
  <si>
    <t>124</t>
  </si>
  <si>
    <t>771577211</t>
  </si>
  <si>
    <t>Příplatek k montáži podlah keramických lepených cementovým flexibilním lepidlem za plochu do 5 m2</t>
  </si>
  <si>
    <t>1618496336</t>
  </si>
  <si>
    <t>125</t>
  </si>
  <si>
    <t>771591112</t>
  </si>
  <si>
    <t>Izolace pod dlažbu nátěrem nebo stěrkou ve dvou vrstvách</t>
  </si>
  <si>
    <t>2039341379</t>
  </si>
  <si>
    <t>126</t>
  </si>
  <si>
    <t>771591115</t>
  </si>
  <si>
    <t>Podlahy spárování silikonem</t>
  </si>
  <si>
    <t>2036046851</t>
  </si>
  <si>
    <t>127</t>
  </si>
  <si>
    <t>771591241</t>
  </si>
  <si>
    <t>Izolace těsnícími pásy vnitřní kout</t>
  </si>
  <si>
    <t>1696416339</t>
  </si>
  <si>
    <t>4*4</t>
  </si>
  <si>
    <t>128</t>
  </si>
  <si>
    <t>771591264</t>
  </si>
  <si>
    <t>Izolace těsnícími pásy mezi podlahou a stěnou</t>
  </si>
  <si>
    <t>1983915524</t>
  </si>
  <si>
    <t>2*(2,3+1,3)</t>
  </si>
  <si>
    <t>2*(1,1+2)</t>
  </si>
  <si>
    <t>2*(1,4+1,5)</t>
  </si>
  <si>
    <t>129</t>
  </si>
  <si>
    <t>998771112</t>
  </si>
  <si>
    <t>Přesun hmot tonážní pro podlahy z dlaždic s omezením mechanizace v objektech v přes 6 do 12 m</t>
  </si>
  <si>
    <t>-1658328204</t>
  </si>
  <si>
    <t>776</t>
  </si>
  <si>
    <t>Podlahy povlakové</t>
  </si>
  <si>
    <t>130</t>
  </si>
  <si>
    <t>776111311</t>
  </si>
  <si>
    <t>Vysátí podkladu povlakových podlah</t>
  </si>
  <si>
    <t>1134215388</t>
  </si>
  <si>
    <t>131</t>
  </si>
  <si>
    <t>776111323</t>
  </si>
  <si>
    <t>Vysátí podkladu povlakových podlah schodišťových stupňů</t>
  </si>
  <si>
    <t>1101862225</t>
  </si>
  <si>
    <t>(2*1,4*0,3+2*1,4*0,175)</t>
  </si>
  <si>
    <t>132</t>
  </si>
  <si>
    <t>776121112</t>
  </si>
  <si>
    <t>Vodou ředitelná penetrace savého podkladu povlakových podlah</t>
  </si>
  <si>
    <t>1950407405</t>
  </si>
  <si>
    <t>56+275</t>
  </si>
  <si>
    <t>133</t>
  </si>
  <si>
    <t>776121113</t>
  </si>
  <si>
    <t>Vodou ředitelná penetrace savého podkladu povlakových podlah schodišťových stupňů</t>
  </si>
  <si>
    <t>-2104169946</t>
  </si>
  <si>
    <t>134</t>
  </si>
  <si>
    <t>776211111</t>
  </si>
  <si>
    <t>Lepení textilních pásů</t>
  </si>
  <si>
    <t>-1853506922</t>
  </si>
  <si>
    <t>135</t>
  </si>
  <si>
    <t>69751103-R</t>
  </si>
  <si>
    <t>koberec zátěžový vlákno 100% PA, třída zátěže 33, útlum min. 24dB, hm 1000g/m2, hořlavost min. Cfl S1, barva a provedení dle specifikace PD</t>
  </si>
  <si>
    <t>-1432428241</t>
  </si>
  <si>
    <t>56*1,1 'Přepočtené koeficientem množství</t>
  </si>
  <si>
    <t>136</t>
  </si>
  <si>
    <t>776251111</t>
  </si>
  <si>
    <t>Lepení pásů z přírodního linolea (marmolea) standardním lepidlem</t>
  </si>
  <si>
    <t>-1045295218</t>
  </si>
  <si>
    <t>podesta</t>
  </si>
  <si>
    <t>1,06*2,4</t>
  </si>
  <si>
    <t>137</t>
  </si>
  <si>
    <t>60756110-R</t>
  </si>
  <si>
    <t>přírodní marmoleum, tř. zátěže min. 33, hořlavost Cfl-s1 tl 2mm</t>
  </si>
  <si>
    <t>1928699025</t>
  </si>
  <si>
    <t>273,544*1,1 'Přepočtené koeficientem množství</t>
  </si>
  <si>
    <t>138</t>
  </si>
  <si>
    <t>776251411</t>
  </si>
  <si>
    <t>Spoj podlah z přírodního linolea (marmolea) svařováním za tepla</t>
  </si>
  <si>
    <t>-1540105230</t>
  </si>
  <si>
    <t>273,544/2</t>
  </si>
  <si>
    <t>139</t>
  </si>
  <si>
    <t>776351111</t>
  </si>
  <si>
    <t>Montáž podlahovin z přírodního linolea (marmolea) na stupnice šířky do 300 mm</t>
  </si>
  <si>
    <t>1210684757</t>
  </si>
  <si>
    <t>3*2,4</t>
  </si>
  <si>
    <t>2*1,4</t>
  </si>
  <si>
    <t>140</t>
  </si>
  <si>
    <t>776351121</t>
  </si>
  <si>
    <t>Montáž podlahovin z přírodního linolea (marmolea) na podstupnice výšky do 200 mm</t>
  </si>
  <si>
    <t>-1307372629</t>
  </si>
  <si>
    <t>4*2,4</t>
  </si>
  <si>
    <t>141</t>
  </si>
  <si>
    <t>1675336562</t>
  </si>
  <si>
    <t>(0,93+4*0,155)*2,4*1,2</t>
  </si>
  <si>
    <t>(2*1,4*0,3+2*1,4*0,175)*1,2</t>
  </si>
  <si>
    <t>142</t>
  </si>
  <si>
    <t>776411112</t>
  </si>
  <si>
    <t>Montáž obvodových soklíků výšky do 100 mm</t>
  </si>
  <si>
    <t>530288418</t>
  </si>
  <si>
    <t>2*(4,94+4,35)</t>
  </si>
  <si>
    <t>-0,8</t>
  </si>
  <si>
    <t>2*(5,1+4,35)</t>
  </si>
  <si>
    <t>2*(4,05+4,35)</t>
  </si>
  <si>
    <t>143</t>
  </si>
  <si>
    <t>69751204</t>
  </si>
  <si>
    <t>lišta kobercová 55x9mm</t>
  </si>
  <si>
    <t>-1757125605</t>
  </si>
  <si>
    <t>51,88*1,02 'Přepočtené koeficientem množství</t>
  </si>
  <si>
    <t>144</t>
  </si>
  <si>
    <t>69751220</t>
  </si>
  <si>
    <t>roh vnitřní k liště kobercové</t>
  </si>
  <si>
    <t>-1738232138</t>
  </si>
  <si>
    <t>145</t>
  </si>
  <si>
    <t>776421111</t>
  </si>
  <si>
    <t>Montáž obvodových lišt lepením</t>
  </si>
  <si>
    <t>-1012985091</t>
  </si>
  <si>
    <t>2*(19,3+7,5+4)</t>
  </si>
  <si>
    <t>-(0,7+8*0,8+2*0,9)</t>
  </si>
  <si>
    <t>2*(14,98+7,01)</t>
  </si>
  <si>
    <t>2*(2,15+4,6)</t>
  </si>
  <si>
    <t>2*(2,45+6,38+8,95+0,42)</t>
  </si>
  <si>
    <t>2*(6,35+5,9)</t>
  </si>
  <si>
    <t>146</t>
  </si>
  <si>
    <t>28411003</t>
  </si>
  <si>
    <t>lišta soklová PVC 30x30mm</t>
  </si>
  <si>
    <t>-1477034112</t>
  </si>
  <si>
    <t>167,88*1,02 'Přepočtené koeficientem množství</t>
  </si>
  <si>
    <t>147</t>
  </si>
  <si>
    <t>776421312</t>
  </si>
  <si>
    <t>Montáž přechodových šroubovaných lišt</t>
  </si>
  <si>
    <t>-786273960</t>
  </si>
  <si>
    <t>3*0,8</t>
  </si>
  <si>
    <t>148</t>
  </si>
  <si>
    <t>1412647971</t>
  </si>
  <si>
    <t>2,4*1,02 'Přepočtené koeficientem množství</t>
  </si>
  <si>
    <t>149</t>
  </si>
  <si>
    <t>776421711</t>
  </si>
  <si>
    <t>Vložení nařezaných pásků z podlahoviny do lišt</t>
  </si>
  <si>
    <t>1093410418</t>
  </si>
  <si>
    <t>150</t>
  </si>
  <si>
    <t>-1880682759</t>
  </si>
  <si>
    <t>51,88*0,1*1,2</t>
  </si>
  <si>
    <t>151</t>
  </si>
  <si>
    <t>776431111</t>
  </si>
  <si>
    <t>Montáž schodišťových hran lepených</t>
  </si>
  <si>
    <t>-478359196</t>
  </si>
  <si>
    <t>152</t>
  </si>
  <si>
    <t>28342168</t>
  </si>
  <si>
    <t>hrana schodová z PVC 45x42x3mm</t>
  </si>
  <si>
    <t>-2029047901</t>
  </si>
  <si>
    <t>12,4*1,02 'Přepočtené koeficientem množství</t>
  </si>
  <si>
    <t>153</t>
  </si>
  <si>
    <t>998776112</t>
  </si>
  <si>
    <t>Přesun hmot tonážní pro podlahy povlakové s omezením mechanizace v objektech v přes 6 do 12 m</t>
  </si>
  <si>
    <t>-1380528785</t>
  </si>
  <si>
    <t>781</t>
  </si>
  <si>
    <t>Dokončovací práce - obklady</t>
  </si>
  <si>
    <t>154</t>
  </si>
  <si>
    <t>781121011</t>
  </si>
  <si>
    <t>Nátěr penetrační na stěnu</t>
  </si>
  <si>
    <t>1499752729</t>
  </si>
  <si>
    <t>155</t>
  </si>
  <si>
    <t>781472214</t>
  </si>
  <si>
    <t>Montáž obkladů keramických hladkých lepených cementovým flexibilním lepidlem přes 4 do 6 ks/m2</t>
  </si>
  <si>
    <t>366238958</t>
  </si>
  <si>
    <t>2*(2,3+1,3)*1,5</t>
  </si>
  <si>
    <t>-(0,8+2*0,7)*1,5</t>
  </si>
  <si>
    <t>2*(1,1+2)*1,5</t>
  </si>
  <si>
    <t>-0,7*1,5</t>
  </si>
  <si>
    <t>2*(1,4+1,5)*1,5</t>
  </si>
  <si>
    <t>156</t>
  </si>
  <si>
    <t>59761717</t>
  </si>
  <si>
    <t>obklad keramický nemrazuvzdorný povrch hladký/matný tl do 10mm přes 4 do 6ks/m2</t>
  </si>
  <si>
    <t>1288634294</t>
  </si>
  <si>
    <t>31,65*1,15 'Přepočtené koeficientem množství</t>
  </si>
  <si>
    <t>157</t>
  </si>
  <si>
    <t>781472291</t>
  </si>
  <si>
    <t>Příplatek k montáži obkladů keramických lepených cementovým flexibilním lepidlem za plochu do 10 m2</t>
  </si>
  <si>
    <t>838726218</t>
  </si>
  <si>
    <t>158</t>
  </si>
  <si>
    <t>781492251</t>
  </si>
  <si>
    <t>Montáž profilů ukončovacích lepených flexibilním cementovým lepidlem</t>
  </si>
  <si>
    <t>-161698218</t>
  </si>
  <si>
    <t>-(0,8+2*0,7)</t>
  </si>
  <si>
    <t>-0,7</t>
  </si>
  <si>
    <t>159</t>
  </si>
  <si>
    <t>19416014</t>
  </si>
  <si>
    <t>lišta ukončovací nerezová 8mm</t>
  </si>
  <si>
    <t>-1531944808</t>
  </si>
  <si>
    <t>21,1*1,05 'Přepočtené koeficientem množství</t>
  </si>
  <si>
    <t>160</t>
  </si>
  <si>
    <t>781495141</t>
  </si>
  <si>
    <t>Průnik obkladem kruhový do DN 30</t>
  </si>
  <si>
    <t>1174805568</t>
  </si>
  <si>
    <t>161</t>
  </si>
  <si>
    <t>781495142</t>
  </si>
  <si>
    <t>Průnik obkladem kruhový přes DN 30 do DN 90</t>
  </si>
  <si>
    <t>-1454485877</t>
  </si>
  <si>
    <t>1+4</t>
  </si>
  <si>
    <t>162</t>
  </si>
  <si>
    <t>781495143</t>
  </si>
  <si>
    <t>Průnik obkladem kruhový přes DN 90</t>
  </si>
  <si>
    <t>-1494714751</t>
  </si>
  <si>
    <t>163</t>
  </si>
  <si>
    <t>781495153</t>
  </si>
  <si>
    <t>Průnik obkladem hranatý o delší straně přes 90 mm</t>
  </si>
  <si>
    <t>-1509110364</t>
  </si>
  <si>
    <t>164</t>
  </si>
  <si>
    <t>998781112</t>
  </si>
  <si>
    <t>Přesun hmot tonážní pro obklady keramické s omezením mechanizace v objektech v přes 6 do 12 m</t>
  </si>
  <si>
    <t>-857021880</t>
  </si>
  <si>
    <t>783</t>
  </si>
  <si>
    <t>Dokončovací práce - nátěry</t>
  </si>
  <si>
    <t>165</t>
  </si>
  <si>
    <t>783201401</t>
  </si>
  <si>
    <t>Ometení tesařských konstrukcí před provedením nátěru</t>
  </si>
  <si>
    <t>-53508211</t>
  </si>
  <si>
    <t>konstrukce střechy</t>
  </si>
  <si>
    <t>rozvinutá plocha střechy 530 m2 x koeficient 1,35</t>
  </si>
  <si>
    <t>530*1,35</t>
  </si>
  <si>
    <t>166</t>
  </si>
  <si>
    <t>783223111</t>
  </si>
  <si>
    <t>Napouštěcí jednonásobný akrylátový biocidní nátěr tesařských konstrukcí zabudovaných do konstrukce</t>
  </si>
  <si>
    <t>1627428506</t>
  </si>
  <si>
    <t>167</t>
  </si>
  <si>
    <t>783301313</t>
  </si>
  <si>
    <t>Odmaštění zámečnických konstrukcí ředidlovým odmašťovačem</t>
  </si>
  <si>
    <t>416552524</t>
  </si>
  <si>
    <t>ocelová zárubeň</t>
  </si>
  <si>
    <t>(0,9+2*1,97)*(0,1+2*0,05)</t>
  </si>
  <si>
    <t>(1,43+2*2,48)*(0,1+2*0,05)</t>
  </si>
  <si>
    <t>168</t>
  </si>
  <si>
    <t>783315101</t>
  </si>
  <si>
    <t>Mezinátěr jednonásobný syntetický standardní zámečnických konstrukcí</t>
  </si>
  <si>
    <t>-896785350</t>
  </si>
  <si>
    <t>169</t>
  </si>
  <si>
    <t>783317101</t>
  </si>
  <si>
    <t>Krycí jednonásobný syntetický standardní nátěr zámečnických konstrukcí</t>
  </si>
  <si>
    <t>-1311528093</t>
  </si>
  <si>
    <t>784</t>
  </si>
  <si>
    <t>Dokončovací práce - malby a tapety</t>
  </si>
  <si>
    <t>170</t>
  </si>
  <si>
    <t>784181101</t>
  </si>
  <si>
    <t>Základní akrylátová jednonásobná bezbarvá penetrace podkladu v místnostech v do 3,80 m</t>
  </si>
  <si>
    <t>1405558433</t>
  </si>
  <si>
    <t>sdk konstrukce</t>
  </si>
  <si>
    <t>228,238*2</t>
  </si>
  <si>
    <t>30,635</t>
  </si>
  <si>
    <t>427,29</t>
  </si>
  <si>
    <t>minus obklady</t>
  </si>
  <si>
    <t>-31,65</t>
  </si>
  <si>
    <t>zdivo</t>
  </si>
  <si>
    <t>62,567+14,04</t>
  </si>
  <si>
    <t>171</t>
  </si>
  <si>
    <t>784181105</t>
  </si>
  <si>
    <t>Základní akrylátová jednonásobná bezbarvá penetrace podkladu v místnostech v přes 5,00 m</t>
  </si>
  <si>
    <t>-863151056</t>
  </si>
  <si>
    <t>lokální opravy malby z prostoru jeviště (po výměně dveří D7)</t>
  </si>
  <si>
    <t>172</t>
  </si>
  <si>
    <t>784221101</t>
  </si>
  <si>
    <t>Dvojnásobné bílé malby ze směsí za sucha dobře otěruvzdorných v místnostech do 3,80 m</t>
  </si>
  <si>
    <t>704544158</t>
  </si>
  <si>
    <t>173</t>
  </si>
  <si>
    <t>784221105</t>
  </si>
  <si>
    <t>Dvojnásobné bílé malby ze směsí za sucha dobře otěruvzdorných v místnostech přes 5,00 m</t>
  </si>
  <si>
    <t>1828755979</t>
  </si>
  <si>
    <t>174</t>
  </si>
  <si>
    <t>784221157</t>
  </si>
  <si>
    <t>Příplatek k cenám 2x maleb za sucha otěruvzdorných za barevnou malbu v odstínu náročném</t>
  </si>
  <si>
    <t>299954993</t>
  </si>
  <si>
    <t>černá barva</t>
  </si>
  <si>
    <t xml:space="preserve">SO 02 - Profese </t>
  </si>
  <si>
    <t xml:space="preserve">    8 - Vedení trubní dálková a přípojná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</si>
  <si>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</si>
  <si>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</si>
  <si>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</si>
  <si>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</si>
  <si>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protipožární ochrana</t>
  </si>
  <si>
    <t xml:space="preserve">    730 - Vytápění 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</si>
  <si>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</si>
  <si>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</si>
  <si>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</si>
  <si>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</si>
  <si>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  751.1 - Zařízení č. 1: Větrání sociálního a technického zázemí </t>
  </si>
  <si>
    <t xml:space="preserve">      751.2 - Zařízení č. 2: Klimatizace </t>
  </si>
  <si>
    <t xml:space="preserve">      751.3 - Zařízení č.3: Ostatní položky společné pro jednotlivé zařízení</t>
  </si>
  <si>
    <t xml:space="preserve">    765 - Krytina skládaná</t>
  </si>
  <si>
    <t>HZS - Hodinové zúčtovací sazby</t>
  </si>
  <si>
    <t>317142420</t>
  </si>
  <si>
    <t>Překlad nenosný pórobetonový š 100 mm v do 250 mm na tenkovrstvou maltu dl do 1000 mm</t>
  </si>
  <si>
    <t>-1942082957</t>
  </si>
  <si>
    <t>342272225</t>
  </si>
  <si>
    <t>Příčka z pórobetonových hladkých tvárnic na tenkovrstvou maltu tl 100 mm</t>
  </si>
  <si>
    <t>-1910803682</t>
  </si>
  <si>
    <t>WC ženy 1.np - šachtová stěna</t>
  </si>
  <si>
    <t>(1+0,29)*3</t>
  </si>
  <si>
    <t>-0,6*0,6</t>
  </si>
  <si>
    <t>342291121</t>
  </si>
  <si>
    <t>Ukotvení příček k cihelným konstrukcím plochými kotvami</t>
  </si>
  <si>
    <t>567225562</t>
  </si>
  <si>
    <t>2*3</t>
  </si>
  <si>
    <t>612135101</t>
  </si>
  <si>
    <t>Hrubá výplň rýh ve stěnách maltou jakékoli šířky rýhy</t>
  </si>
  <si>
    <t>2013836353</t>
  </si>
  <si>
    <t>3*0,07</t>
  </si>
  <si>
    <t>612142001</t>
  </si>
  <si>
    <t>Pletivo sklovláknité vnitřních stěn vtlačené do tmelu</t>
  </si>
  <si>
    <t>1015293323</t>
  </si>
  <si>
    <t>612321131</t>
  </si>
  <si>
    <t>Vápenocementový štuk vnitřních stěn tloušťky do 3 mm</t>
  </si>
  <si>
    <t>409408513</t>
  </si>
  <si>
    <t>WC ženy 1.np - šachtová stěna nad obklady</t>
  </si>
  <si>
    <t>(1+0,29)*(3-2)</t>
  </si>
  <si>
    <t>612325121</t>
  </si>
  <si>
    <t>Vápenocementová štuková omítka rýh ve stěnách š do 150 mm</t>
  </si>
  <si>
    <t>-727324712</t>
  </si>
  <si>
    <t>619996145</t>
  </si>
  <si>
    <t>Ochrana samostatných konstrukcí a prvků obalením geotextilií</t>
  </si>
  <si>
    <t>95002978</t>
  </si>
  <si>
    <t>ochrana stávajících konstrukcí</t>
  </si>
  <si>
    <t>Vedení trubní dálková a přípojná</t>
  </si>
  <si>
    <t>899102112-R</t>
  </si>
  <si>
    <t>Osazení poklopů v podlaze vč. zhotovení otvoru</t>
  </si>
  <si>
    <t>682547499</t>
  </si>
  <si>
    <t>poklop v místnosti WC 1 pro napojení rozvodů vody</t>
  </si>
  <si>
    <t>55341464</t>
  </si>
  <si>
    <t>poklop šachtový AL zadlažďovací s výztuží s těsněním zatížení A15 v 75mm rám 620x620mm vstup 500x500mm</t>
  </si>
  <si>
    <t>-979430850</t>
  </si>
  <si>
    <t>962031133</t>
  </si>
  <si>
    <t>Bourání příček nebo přizdívek z cihel pálených plných tl přes 100 do 150 mm</t>
  </si>
  <si>
    <t>-1048010396</t>
  </si>
  <si>
    <t>974031142</t>
  </si>
  <si>
    <t>Vysekání rýh ve zdivu cihelném hl do 70 mm š do 70 mm</t>
  </si>
  <si>
    <t>-1552103453</t>
  </si>
  <si>
    <t>pro napojení požární vody</t>
  </si>
  <si>
    <t>977151121</t>
  </si>
  <si>
    <t>Jádrové vrty diamantovými korunkami do stavebních materiálů D přes 110 do 120 mm</t>
  </si>
  <si>
    <t>-918602381</t>
  </si>
  <si>
    <t>napojení větracího potrubí do komínu</t>
  </si>
  <si>
    <t>0,15</t>
  </si>
  <si>
    <t>977151123</t>
  </si>
  <si>
    <t>Jádrové vrty diamantovými korunkami do stavebních materiálů D přes 130 do 150 mm</t>
  </si>
  <si>
    <t>-570628295</t>
  </si>
  <si>
    <t>pro UT stropem</t>
  </si>
  <si>
    <t>4*2*0,5</t>
  </si>
  <si>
    <t>pro UT stěnami</t>
  </si>
  <si>
    <t>2*(0,45+0,2)</t>
  </si>
  <si>
    <t>2*(0,1+0,1+0,2+0,35)</t>
  </si>
  <si>
    <t>977151124</t>
  </si>
  <si>
    <t>Jádrové vrty diamantovými korunkami do stavebních materiálů D přes 150 do 180 mm</t>
  </si>
  <si>
    <t>968578307</t>
  </si>
  <si>
    <t>pro zaústění VZT do komína</t>
  </si>
  <si>
    <t>-1559187628</t>
  </si>
  <si>
    <t>-677256304</t>
  </si>
  <si>
    <t>-897203480</t>
  </si>
  <si>
    <t>7,562*19 'Přepočtené koeficientem množství</t>
  </si>
  <si>
    <t>-1431699701</t>
  </si>
  <si>
    <t>-109616599</t>
  </si>
  <si>
    <t>713120815</t>
  </si>
  <si>
    <t>Odstranění tepelné izolace podlah volně kladené z vláknitých materiálů suchých tl přes 200 mm</t>
  </si>
  <si>
    <t>-729000179</t>
  </si>
  <si>
    <t>pro vedení rozvodů ZTI pod podlahou</t>
  </si>
  <si>
    <t>tepelná izolace v podlahovém roštu - pro zpětnou montáž</t>
  </si>
  <si>
    <t>21,5</t>
  </si>
  <si>
    <t>713121122</t>
  </si>
  <si>
    <t>Montáž izolace tepelné podlah volně kladenými mezi trámy nebo rošt rohožemi, pásy, dílci, deskami 2 vrstvy</t>
  </si>
  <si>
    <t>1779070982</t>
  </si>
  <si>
    <t>tepelná izolace v podlahovém roštu - zpětná montáž</t>
  </si>
  <si>
    <t>-655751890</t>
  </si>
  <si>
    <t>721</t>
  </si>
  <si>
    <t>Zdravotechnika - vnitřní kanalizace</t>
  </si>
  <si>
    <t>721100912-R</t>
  </si>
  <si>
    <t>Napojení a utěsnění větracího potrubí DN 110 do komínu (jádrové vrtání oceněno samostaně)</t>
  </si>
  <si>
    <t>-159630494</t>
  </si>
  <si>
    <t>721171915</t>
  </si>
  <si>
    <t>Potrubí z PP propojení potrubí DN 110</t>
  </si>
  <si>
    <t>1381398156</t>
  </si>
  <si>
    <t>721174025</t>
  </si>
  <si>
    <t>Potrubí kanalizační z PP odpadní DN 110</t>
  </si>
  <si>
    <t>796689769</t>
  </si>
  <si>
    <t>28615603</t>
  </si>
  <si>
    <t>čistící tvarovka odpadní pro vysoké teploty HTRE DN 110</t>
  </si>
  <si>
    <t>784094551</t>
  </si>
  <si>
    <t>721174041</t>
  </si>
  <si>
    <t>Potrubí kanalizační z PP připojovací DN 32</t>
  </si>
  <si>
    <t>884405504</t>
  </si>
  <si>
    <t>721174042</t>
  </si>
  <si>
    <t>Potrubí kanalizační z PP připojovací DN 40</t>
  </si>
  <si>
    <t>-151318807</t>
  </si>
  <si>
    <t>721174043</t>
  </si>
  <si>
    <t>Potrubí kanalizační z PP připojovací DN 50</t>
  </si>
  <si>
    <t>109047239</t>
  </si>
  <si>
    <t>721174044</t>
  </si>
  <si>
    <t>Potrubí kanalizační z PP připojovací DN 75</t>
  </si>
  <si>
    <t>-1498667339</t>
  </si>
  <si>
    <t>721174045</t>
  </si>
  <si>
    <t>Potrubí kanalizační z PP připojovací DN 110</t>
  </si>
  <si>
    <t>590518471</t>
  </si>
  <si>
    <t>721174063</t>
  </si>
  <si>
    <t>Potrubí kanalizační z PP větrací DN 110</t>
  </si>
  <si>
    <t>-396552310</t>
  </si>
  <si>
    <t>napojení do komínu</t>
  </si>
  <si>
    <t>721194104</t>
  </si>
  <si>
    <t>Vyvedení a upevnění odpadních výpustek DN 40</t>
  </si>
  <si>
    <t>-657936158</t>
  </si>
  <si>
    <t>721194105</t>
  </si>
  <si>
    <t>Vyvedení a upevnění odpadních výpustek DN 50</t>
  </si>
  <si>
    <t>-1138870531</t>
  </si>
  <si>
    <t>721194109</t>
  </si>
  <si>
    <t>Vyvedení a upevnění odpadních výpustek DN 110</t>
  </si>
  <si>
    <t>775289586</t>
  </si>
  <si>
    <t>721226510-R</t>
  </si>
  <si>
    <t>Zápachová uzávěrka podomítková DN 32 pro odvod kondenzátu od klimatizačních jednotek</t>
  </si>
  <si>
    <t>695190335</t>
  </si>
  <si>
    <t>721290111</t>
  </si>
  <si>
    <t>Zkouška těsnosti potrubí kanalizace vodou DN do 125</t>
  </si>
  <si>
    <t>1637246623</t>
  </si>
  <si>
    <t>4+4+15+6+5+10+10</t>
  </si>
  <si>
    <t>998721112</t>
  </si>
  <si>
    <t>Přesun hmot tonážní pro vnitřní kanalizaci s omezením mechanizace v objektech v přes 6 do 12 m</t>
  </si>
  <si>
    <t>1183975445</t>
  </si>
  <si>
    <t>722</t>
  </si>
  <si>
    <t>Zdravotechnika - vnitřní vodovod</t>
  </si>
  <si>
    <t>722130144</t>
  </si>
  <si>
    <t>Potrubí pro požární systém ocelové hladké pozinkované silnostěnné spojované lisováním DN 32</t>
  </si>
  <si>
    <t>480428052</t>
  </si>
  <si>
    <t>722131934</t>
  </si>
  <si>
    <t>Potrubí pozinkované závitové propojení potrubí DN 32</t>
  </si>
  <si>
    <t>-55798033</t>
  </si>
  <si>
    <t>722173914</t>
  </si>
  <si>
    <t>Potrubí plastové spoje svar polyfuze D přes 25 do 32 mm</t>
  </si>
  <si>
    <t>818703268</t>
  </si>
  <si>
    <t>napojení na stávající rozvod</t>
  </si>
  <si>
    <t>722174002</t>
  </si>
  <si>
    <t>Potrubí vodovodní plastové PPR S3,2 spojované svařováním D 20x2,8 mm</t>
  </si>
  <si>
    <t>-1973100026</t>
  </si>
  <si>
    <t>722174003</t>
  </si>
  <si>
    <t>Potrubí vodovodní plastové PPR S3,2 spojované svařováním D 25x3,5 mm</t>
  </si>
  <si>
    <t>733787761</t>
  </si>
  <si>
    <t>722174022</t>
  </si>
  <si>
    <t>Potrubí vodovodní plastové PPR S2,5 spojované svařováním D 20x3,4 mm</t>
  </si>
  <si>
    <t>-2025818848</t>
  </si>
  <si>
    <t>722174023</t>
  </si>
  <si>
    <t>Potrubí vodovodní plastové PPR S2,5 spojované svařováním D 25x4,2 mm</t>
  </si>
  <si>
    <t>1661800355</t>
  </si>
  <si>
    <t>722179191</t>
  </si>
  <si>
    <t>Příplatek k rozvodu vody z plastů za malý rozsah prací na zakázce do 20 m</t>
  </si>
  <si>
    <t>soubor</t>
  </si>
  <si>
    <t>-1126659965</t>
  </si>
  <si>
    <t>722181113</t>
  </si>
  <si>
    <t>Ochrana vodovodního potrubí plstěnými pásy DN do 25 mm</t>
  </si>
  <si>
    <t>-1865487111</t>
  </si>
  <si>
    <t>722181231</t>
  </si>
  <si>
    <t>Ochrana vodovodního potrubí přilepenými termoizolačními trubicemi z PE tl přes 9 do 13 mm DN do 22 mm</t>
  </si>
  <si>
    <t>1919686711</t>
  </si>
  <si>
    <t>722181232</t>
  </si>
  <si>
    <t>Ochrana vodovodního potrubí přilepenými termoizolačními trubicemi z PE tl přes 9 do 13 mm DN přes 22 do 45 mm</t>
  </si>
  <si>
    <t>404112949</t>
  </si>
  <si>
    <t>722181251</t>
  </si>
  <si>
    <t>Ochrana vodovodního potrubí přilepenými termoizolačními trubicemi z PE tl přes 20 do 25 mm DN do 22 mm</t>
  </si>
  <si>
    <t>73405826</t>
  </si>
  <si>
    <t>722181252</t>
  </si>
  <si>
    <t>Ochrana vodovodního potrubí přilepenými termoizolačními trubicemi z PE tl přes 20 do 25 mm DN přes 22 do 45 mm</t>
  </si>
  <si>
    <t>1551409950</t>
  </si>
  <si>
    <t>722190401</t>
  </si>
  <si>
    <t>Vyvedení a upevnění výpustku DN do 25</t>
  </si>
  <si>
    <t>257774115</t>
  </si>
  <si>
    <t>2+2+2</t>
  </si>
  <si>
    <t>722220121</t>
  </si>
  <si>
    <t>Nástěnka pro baterii G 1/2" s jedním závitem</t>
  </si>
  <si>
    <t>pár</t>
  </si>
  <si>
    <t>-410443849</t>
  </si>
  <si>
    <t>722232061</t>
  </si>
  <si>
    <t>Kohout kulový přímý G 1/2" PN 42 do 185°C vnitřní závit s vypouštěním</t>
  </si>
  <si>
    <t>-362176899</t>
  </si>
  <si>
    <t>722232062</t>
  </si>
  <si>
    <t>Kohout kulový přímý G 3/4" PN 42 do 185°C vnitřní závit s vypouštěním</t>
  </si>
  <si>
    <t>1090395423</t>
  </si>
  <si>
    <t>722232063</t>
  </si>
  <si>
    <t>Kohout kulový přímý G 1" PN 42 do 185°C vnitřní závit s vypouštěním</t>
  </si>
  <si>
    <t>2131056773</t>
  </si>
  <si>
    <t>722234264</t>
  </si>
  <si>
    <t>Filtr mosazný G 3/4" PN 20 do 80°C s 2x vnitřním závitem</t>
  </si>
  <si>
    <t>-2035165477</t>
  </si>
  <si>
    <t>722250133</t>
  </si>
  <si>
    <t>Hydrantový systém s tvarově stálou hadicí D 25 x 30 m celoplechový</t>
  </si>
  <si>
    <t>685826357</t>
  </si>
  <si>
    <t>722290226</t>
  </si>
  <si>
    <t>Zkouška těsnosti vodovodního potrubí závitového DN do 50</t>
  </si>
  <si>
    <t>994580439</t>
  </si>
  <si>
    <t>722290234</t>
  </si>
  <si>
    <t>Proplach a dezinfekce vodovodního potrubí DN do 80</t>
  </si>
  <si>
    <t>20988075</t>
  </si>
  <si>
    <t>13+8+7+2</t>
  </si>
  <si>
    <t>722290246</t>
  </si>
  <si>
    <t>Zkouška těsnosti vodovodního potrubí plastového DN do 40</t>
  </si>
  <si>
    <t>1767338288</t>
  </si>
  <si>
    <t>998722112</t>
  </si>
  <si>
    <t>Přesun hmot tonážní pro vnitřní vodovod s omezením mechanizace v objektech v přes 6 do 12 m</t>
  </si>
  <si>
    <t>-2140080335</t>
  </si>
  <si>
    <t>725</t>
  </si>
  <si>
    <t>Zdravotechnika - zařizovací předměty</t>
  </si>
  <si>
    <t>725112022</t>
  </si>
  <si>
    <t>Klozet keramický závěsný na nosné stěny odpad vodorovný</t>
  </si>
  <si>
    <t>456786670</t>
  </si>
  <si>
    <t>725211618-R</t>
  </si>
  <si>
    <t>Umyvadlo keramické bílé šířky 650 mm připevněné na stěnu šrouby, nerez sifon</t>
  </si>
  <si>
    <t>1868487895</t>
  </si>
  <si>
    <t>725291651-R</t>
  </si>
  <si>
    <t>Demontáž a zpětná montáž prvků (mýdelníku apod.) z dotčené šachtové stěny</t>
  </si>
  <si>
    <t>-1872589249</t>
  </si>
  <si>
    <t>725311121</t>
  </si>
  <si>
    <t>Dřez jednoduchý nerezový se zápachovou uzávěrkou s odkapávací plochou 560x480 mm a miskou</t>
  </si>
  <si>
    <t>1212017727</t>
  </si>
  <si>
    <t>725331112</t>
  </si>
  <si>
    <t>Výlevka bez výtokových armatur keramická se sklopnou plastovou mřížkou závěsná výšky 500 mm</t>
  </si>
  <si>
    <t>1190735725</t>
  </si>
  <si>
    <t>725531101</t>
  </si>
  <si>
    <t>Elektrický ohřívač zásobníkový přepadový beztlakový 5 l / 2 kW</t>
  </si>
  <si>
    <t>-888320637</t>
  </si>
  <si>
    <t>725532101-R</t>
  </si>
  <si>
    <t>Elektrický ohřívač zásobníkový akumulační závěsný svislý 20 l</t>
  </si>
  <si>
    <t>-157739480</t>
  </si>
  <si>
    <t>725535211</t>
  </si>
  <si>
    <t>Ventil pojistný G 1/2"</t>
  </si>
  <si>
    <t>-860017032</t>
  </si>
  <si>
    <t>725813111</t>
  </si>
  <si>
    <t>Ventil rohový bez připojovací trubičky nebo flexi hadičky G 1/2"</t>
  </si>
  <si>
    <t>-1309701032</t>
  </si>
  <si>
    <t>725821312</t>
  </si>
  <si>
    <t>Baterie dřezová nástěnná páková s otáčivým kulatým ústím a délkou ramínka 300 mm</t>
  </si>
  <si>
    <t>-252785517</t>
  </si>
  <si>
    <t>pro výlevku</t>
  </si>
  <si>
    <t>725821325</t>
  </si>
  <si>
    <t>Baterie dřezová stojánková páková s otáčivým kulatým ústím a délkou ramínka 220 mm</t>
  </si>
  <si>
    <t>-980175498</t>
  </si>
  <si>
    <t>725822611</t>
  </si>
  <si>
    <t>Baterie umyvadlová stojánková páková bez výpusti</t>
  </si>
  <si>
    <t>-1406551125</t>
  </si>
  <si>
    <t>725980123</t>
  </si>
  <si>
    <t>Dvířka 30/30</t>
  </si>
  <si>
    <t>-1015219880</t>
  </si>
  <si>
    <t>998725112</t>
  </si>
  <si>
    <t>Přesun hmot tonážní pro zařizovací předměty s omezením mechanizace v objektech v přes 6 do 12 m</t>
  </si>
  <si>
    <t>-1417445032</t>
  </si>
  <si>
    <t>726</t>
  </si>
  <si>
    <t>Zdravotechnika - předstěnové instalace</t>
  </si>
  <si>
    <t>726131040-R</t>
  </si>
  <si>
    <t>Instalační předstěna pro výlevku závěsnou do lehkých stěn s kovovou kcí</t>
  </si>
  <si>
    <t>-234320585</t>
  </si>
  <si>
    <t>726131041</t>
  </si>
  <si>
    <t>Instalační předstěna pro klozet závěsný v 1120 mm s ovládáním zepředu do lehkých stěn s kovovou kcí</t>
  </si>
  <si>
    <t>-1260612518</t>
  </si>
  <si>
    <t>998726122</t>
  </si>
  <si>
    <t>Přesun hmot tonážní pro instalační prefabrikáty s omezením mechanizace v objektech v přes 6 do 12 m</t>
  </si>
  <si>
    <t>-1131436433</t>
  </si>
  <si>
    <t>727</t>
  </si>
  <si>
    <t>Zdravotechnika - protipožární ochrana</t>
  </si>
  <si>
    <t>727111001-R</t>
  </si>
  <si>
    <t>D+M protipožární ucpávky stropem a stěnou</t>
  </si>
  <si>
    <t>-1858059415</t>
  </si>
  <si>
    <t>730</t>
  </si>
  <si>
    <t xml:space="preserve">Vytápění </t>
  </si>
  <si>
    <t>K001</t>
  </si>
  <si>
    <t>Napojovací příruby na stávající rozdělovač/sběrač</t>
  </si>
  <si>
    <t>sada</t>
  </si>
  <si>
    <t>401846962</t>
  </si>
  <si>
    <t>K002</t>
  </si>
  <si>
    <t>Oprava tepelných izolací</t>
  </si>
  <si>
    <t>1380182312</t>
  </si>
  <si>
    <t>K003</t>
  </si>
  <si>
    <t>Dílčí vypuštění/napuštění otopné soustavy</t>
  </si>
  <si>
    <t>736891499</t>
  </si>
  <si>
    <t>K004</t>
  </si>
  <si>
    <t>Teploměr do jímky</t>
  </si>
  <si>
    <t>ks</t>
  </si>
  <si>
    <t>255459777</t>
  </si>
  <si>
    <t>K005</t>
  </si>
  <si>
    <t>Kulový uzávěr DN25</t>
  </si>
  <si>
    <t>724046314</t>
  </si>
  <si>
    <t>K006</t>
  </si>
  <si>
    <t>Ruční regulační ventil DN25</t>
  </si>
  <si>
    <t>-880625664</t>
  </si>
  <si>
    <t>K007</t>
  </si>
  <si>
    <t>Zpětná klapka DN25</t>
  </si>
  <si>
    <t>418573417</t>
  </si>
  <si>
    <t>K008</t>
  </si>
  <si>
    <t>Vypouštěcí ventil DN 10+zátka</t>
  </si>
  <si>
    <t>-1843011716</t>
  </si>
  <si>
    <t>K009</t>
  </si>
  <si>
    <t>Automatický odvzduš.ventil DN10+KU10</t>
  </si>
  <si>
    <t>-1922776198</t>
  </si>
  <si>
    <t>K010</t>
  </si>
  <si>
    <t>Doizolování armatur</t>
  </si>
  <si>
    <t>-365378957</t>
  </si>
  <si>
    <t>K011</t>
  </si>
  <si>
    <t xml:space="preserve">Deskové otopné těleso v provedení  VK 21/6120, spodní  připojení</t>
  </si>
  <si>
    <t>2147425015</t>
  </si>
  <si>
    <t>K012</t>
  </si>
  <si>
    <t xml:space="preserve">Deskové otopné těleso v provedení  VK 33/5160, spodní  připojení</t>
  </si>
  <si>
    <t>1738307653</t>
  </si>
  <si>
    <t>K013</t>
  </si>
  <si>
    <t xml:space="preserve">Deskové otopné těleso v provedení  VK 22/9140, spodní  připojení</t>
  </si>
  <si>
    <t>269567712</t>
  </si>
  <si>
    <t>K014</t>
  </si>
  <si>
    <t xml:space="preserve">Deskové otopné těleso v provedení  VK 22/9120, spodní  připojení</t>
  </si>
  <si>
    <t>1161348938</t>
  </si>
  <si>
    <t>K015</t>
  </si>
  <si>
    <t xml:space="preserve">Deskové otopné těleso v provedení  VK 21/5040, spodní  připojení</t>
  </si>
  <si>
    <t>-1789920968</t>
  </si>
  <si>
    <t>K016</t>
  </si>
  <si>
    <t xml:space="preserve">Deskové otopné těleso v provedení  VK 21/6040, spodní  připojení</t>
  </si>
  <si>
    <t>-2013352688</t>
  </si>
  <si>
    <t>K017</t>
  </si>
  <si>
    <t>Šroubení ,,H,, rohové s regulací DN15, uzavíráním a vypouštěním pro desková otopná tělesa</t>
  </si>
  <si>
    <t>-714229505</t>
  </si>
  <si>
    <t>K018</t>
  </si>
  <si>
    <t>Termostatická hlavice s pojistkou proti neoprávněné manipulaci</t>
  </si>
  <si>
    <t>401303704</t>
  </si>
  <si>
    <t>K019</t>
  </si>
  <si>
    <t>Prostorový termostat programovatelný</t>
  </si>
  <si>
    <t>-1353761629</t>
  </si>
  <si>
    <t>K020</t>
  </si>
  <si>
    <t>Kabeláž propojení prostorového termostatu a čerpadla</t>
  </si>
  <si>
    <t>142854039</t>
  </si>
  <si>
    <t>K021</t>
  </si>
  <si>
    <t>Měděné potrubí 28x1 včetně tvarovek spojované lisováním (nebo tenkostěnná uhlíková ocel)</t>
  </si>
  <si>
    <t>bm</t>
  </si>
  <si>
    <t>-320184301</t>
  </si>
  <si>
    <t>K022</t>
  </si>
  <si>
    <t>Měděné potrubí 22x1 včetně tvarovek</t>
  </si>
  <si>
    <t>1053609610</t>
  </si>
  <si>
    <t>K023</t>
  </si>
  <si>
    <t>Měděné potrubí 18x1 včetně tvarovek</t>
  </si>
  <si>
    <t>484049541</t>
  </si>
  <si>
    <t>K024</t>
  </si>
  <si>
    <t>Měděné potrubí 15x1 včetně tvarovek</t>
  </si>
  <si>
    <t>-1826402527</t>
  </si>
  <si>
    <t>K025</t>
  </si>
  <si>
    <t>Návleková izolace pr.15 tl.20mm, kaučuková</t>
  </si>
  <si>
    <t>-2058535623</t>
  </si>
  <si>
    <t>K026</t>
  </si>
  <si>
    <t>Návleková izolace pr.18 tl.20 mm, kaučuková</t>
  </si>
  <si>
    <t>601994046</t>
  </si>
  <si>
    <t>K027</t>
  </si>
  <si>
    <t>Návleková izolace DN 20 (22x1) tl.20 mm, kaučuková</t>
  </si>
  <si>
    <t>-602484336</t>
  </si>
  <si>
    <t>K028</t>
  </si>
  <si>
    <t>Návleková izolace DN 25 (28x1) tl.20 mm, kaučuková</t>
  </si>
  <si>
    <t>223679003</t>
  </si>
  <si>
    <t>K029</t>
  </si>
  <si>
    <t>Oběhové čerpadlo elektronické velikost 25-80</t>
  </si>
  <si>
    <t>280672549</t>
  </si>
  <si>
    <t>K030</t>
  </si>
  <si>
    <t>Chráničky a ucpávky v prostupech stavební konstrukcí a dilatací</t>
  </si>
  <si>
    <t>-1471298084</t>
  </si>
  <si>
    <t>K031</t>
  </si>
  <si>
    <t>Pomocné konstrukce</t>
  </si>
  <si>
    <t>-1308055673</t>
  </si>
  <si>
    <t>K032</t>
  </si>
  <si>
    <t>Uzemnění zařízení</t>
  </si>
  <si>
    <t>136229173</t>
  </si>
  <si>
    <t>K033</t>
  </si>
  <si>
    <t>Závěsy, objímky a konzole pro instalaci rozvodu UT včetně spojovacího materiálu (nutno brát ohledy na design interiéru)</t>
  </si>
  <si>
    <t>-1387253209</t>
  </si>
  <si>
    <t>K034</t>
  </si>
  <si>
    <t>Lešení</t>
  </si>
  <si>
    <t>-1101588990</t>
  </si>
  <si>
    <t>K035</t>
  </si>
  <si>
    <t>1235647917</t>
  </si>
  <si>
    <t>K036</t>
  </si>
  <si>
    <t>Vyregulování a uvedení do provozu, nastavení regulačních šroubení a ventilů, instalace popisek</t>
  </si>
  <si>
    <t>-647768635</t>
  </si>
  <si>
    <t>K037</t>
  </si>
  <si>
    <t>Provozní zkoušky, tlakové zkoušky</t>
  </si>
  <si>
    <t>-464513593</t>
  </si>
  <si>
    <t>K038</t>
  </si>
  <si>
    <t>Revize</t>
  </si>
  <si>
    <t>-959710157</t>
  </si>
  <si>
    <t>K039</t>
  </si>
  <si>
    <t>Zaškolení obsluhy, protokoly</t>
  </si>
  <si>
    <t>1752442815</t>
  </si>
  <si>
    <t>K040</t>
  </si>
  <si>
    <t>Drobné stavební přípomoce</t>
  </si>
  <si>
    <t>1094059885</t>
  </si>
  <si>
    <t>K041</t>
  </si>
  <si>
    <t>Úklid pracoviště, odvoz a ekologická likvidace odpadu</t>
  </si>
  <si>
    <t>-1403420645</t>
  </si>
  <si>
    <t>M042</t>
  </si>
  <si>
    <t>Realizační dokumentace zpracovaná na základě podkladů dodavatelů vzešlých z výběrového řízení</t>
  </si>
  <si>
    <t>756737719</t>
  </si>
  <si>
    <t>M043</t>
  </si>
  <si>
    <t>Zaměření stavby, technická příprava, dokumentace skutečného provedení</t>
  </si>
  <si>
    <t>-285744111</t>
  </si>
  <si>
    <t>734</t>
  </si>
  <si>
    <t>Ústřední vytápění - armatury</t>
  </si>
  <si>
    <t>734211127</t>
  </si>
  <si>
    <t>Ventil závitový odvzdušňovací G 1/2 PN 14 do 120°C automatický se zpětnou klapkou otopných těles</t>
  </si>
  <si>
    <t>1213838904</t>
  </si>
  <si>
    <t>998734112</t>
  </si>
  <si>
    <t>Přesun hmot tonážní pro armatury s omezením mechanizace v objektech v přes 6 do 12 m</t>
  </si>
  <si>
    <t>474731186</t>
  </si>
  <si>
    <t>741</t>
  </si>
  <si>
    <t>Elektroinstalace - silnoproud</t>
  </si>
  <si>
    <t>741110052</t>
  </si>
  <si>
    <t>Montáž trubka plastová ohebná D přes 23 do 35 mm uložená volně</t>
  </si>
  <si>
    <t>-406024973</t>
  </si>
  <si>
    <t>34571156</t>
  </si>
  <si>
    <t>trubka elektroinstalační ohebná z PH, D 28,4/34,5mm</t>
  </si>
  <si>
    <t>418033907</t>
  </si>
  <si>
    <t>20*1,05 'Přepočtené koeficientem množství</t>
  </si>
  <si>
    <t>741112062</t>
  </si>
  <si>
    <t>Montáž krabice přístrojová zapuštěná plastová kruhová pro sádrokartonové příčky</t>
  </si>
  <si>
    <t>-491649675</t>
  </si>
  <si>
    <t>41+7</t>
  </si>
  <si>
    <t>34571464</t>
  </si>
  <si>
    <t>krabice do dutých stěn PVC přístrojová kruhová D 70mm mělká</t>
  </si>
  <si>
    <t>-927126789</t>
  </si>
  <si>
    <t>34571468</t>
  </si>
  <si>
    <t>krabice do dutých stěn PVC přístrojová kruhová D 70mm čtyřnásobná</t>
  </si>
  <si>
    <t>727193225</t>
  </si>
  <si>
    <t>741112102</t>
  </si>
  <si>
    <t>Montáž rozvodka zapuštěná plastová kruhová pro sádrokartonové příčky</t>
  </si>
  <si>
    <t>372352704</t>
  </si>
  <si>
    <t>34571521</t>
  </si>
  <si>
    <t>krabice pod omítku PVC odbočná kruhová D 70mm s víčkem a svorkovnicí</t>
  </si>
  <si>
    <t>-515990529</t>
  </si>
  <si>
    <t>741120201</t>
  </si>
  <si>
    <t>Montáž vodič Cu izolovaný plný a laněný s PVC pláštěm žíla 1,5 až 16 mm2 volně (např. CY, CHAH-V)</t>
  </si>
  <si>
    <t>1189372519</t>
  </si>
  <si>
    <t>34141026</t>
  </si>
  <si>
    <t>vodič propojovací flexibilní jádro Cu lanované izolace PVC 450/750V (H07V-K) 1x4mm2</t>
  </si>
  <si>
    <t>-1157752057</t>
  </si>
  <si>
    <t>50*1,15 'Přepočtené koeficientem množství</t>
  </si>
  <si>
    <t>741122015</t>
  </si>
  <si>
    <t>Montáž kabel Cu bez ukončení uložený pod omítku plný kulatý 3x1,5 mm2 (např. CYKY, CYKFY)</t>
  </si>
  <si>
    <t>-755434845</t>
  </si>
  <si>
    <t>741122211</t>
  </si>
  <si>
    <t>Montáž kabel Cu plný kulatý žíla 3x1,5 až 6 mm2 uložený volně (např. CYKY, CYKFY)</t>
  </si>
  <si>
    <t>508483517</t>
  </si>
  <si>
    <t>CYKY 3X1,5 MM2</t>
  </si>
  <si>
    <t>235</t>
  </si>
  <si>
    <t>CYKY 3X25 mm2</t>
  </si>
  <si>
    <t>250</t>
  </si>
  <si>
    <t>CYKY-O 3x1,5 mm2</t>
  </si>
  <si>
    <t>34111030</t>
  </si>
  <si>
    <t>kabel instalační jádro Cu plné izolace PVC plášť PVC 450/750V (CYKY) 3x1,5mm2</t>
  </si>
  <si>
    <t>-1559150288</t>
  </si>
  <si>
    <t>CYKY 3X1,5 mm2</t>
  </si>
  <si>
    <t>235*1,15</t>
  </si>
  <si>
    <t>55*1,15</t>
  </si>
  <si>
    <t>34111036</t>
  </si>
  <si>
    <t>kabel instalační jádro Cu plné izolace PVC plášť PVC 450/750V (CYKY) 3x2,5mm2</t>
  </si>
  <si>
    <t>1319951949</t>
  </si>
  <si>
    <t>250*1,15 'Přepočtené koeficientem množství</t>
  </si>
  <si>
    <t>741122231</t>
  </si>
  <si>
    <t>Montáž kabel Cu plný kulatý žíla 5x1,5 až 2,5 mm2 uložený volně (např. CYKY, CYKFY)</t>
  </si>
  <si>
    <t>1159136956</t>
  </si>
  <si>
    <t>34111090</t>
  </si>
  <si>
    <t>kabel instalační jádro Cu plné izolace PVC plášť PVC 450/750V (CYKY) 5x1,5mm2</t>
  </si>
  <si>
    <t>1779861183</t>
  </si>
  <si>
    <t>10*1,15 'Přepočtené koeficientem množství</t>
  </si>
  <si>
    <t>741132100-R</t>
  </si>
  <si>
    <t>Ukončení kabelů a vodičů</t>
  </si>
  <si>
    <t>-1471813201</t>
  </si>
  <si>
    <t>741210000-R</t>
  </si>
  <si>
    <t>Doplnění stávajícího rozvaděče dle specifikace PD (D+M)</t>
  </si>
  <si>
    <t>508806651</t>
  </si>
  <si>
    <t>741210091-R</t>
  </si>
  <si>
    <t>Zásuvka na liště 230V (D+M)</t>
  </si>
  <si>
    <t>715960797</t>
  </si>
  <si>
    <t>741310101</t>
  </si>
  <si>
    <t>Montáž spínač (polo)zapuštěný bezšroubové připojení 1-jednopólový se zapojením vodičů</t>
  </si>
  <si>
    <t>1613255996</t>
  </si>
  <si>
    <t>11+1</t>
  </si>
  <si>
    <t>34535001-R</t>
  </si>
  <si>
    <t>spínač kompletní, zapuštěný, jednopólový, řazení 1, bezšroubové svorky</t>
  </si>
  <si>
    <t>-1669801548</t>
  </si>
  <si>
    <t>34535002-R</t>
  </si>
  <si>
    <t>spínač bez rámečku, zapuštěný, jednopólový, řazení 1, bezšroubové připojení</t>
  </si>
  <si>
    <t>1392710754</t>
  </si>
  <si>
    <t>741310122</t>
  </si>
  <si>
    <t>Montáž přepínač (polo)zapuštěný bezšroubové připojení 6-střídavý se zapojením vodičů</t>
  </si>
  <si>
    <t>-965149532</t>
  </si>
  <si>
    <t>34535003-R</t>
  </si>
  <si>
    <t>přepínač střídavý kompletní, zapuštěný, řazení 6, bezšroubové svorky</t>
  </si>
  <si>
    <t>-1826471091</t>
  </si>
  <si>
    <t>741310126</t>
  </si>
  <si>
    <t>Montáž přepínač (polo)zapuštěný bezšroubové připojení 7-křížový se zapojením vodičů</t>
  </si>
  <si>
    <t>-256633677</t>
  </si>
  <si>
    <t>34535004-R</t>
  </si>
  <si>
    <t>přepínač střídavý kompletní, zapuštěný, řazení 7, bezšroubové svorky</t>
  </si>
  <si>
    <t>1129773365</t>
  </si>
  <si>
    <t>741311004-R</t>
  </si>
  <si>
    <t>Montáž čidlo pohybu nástěnné nebo stropní se zapojením vodičů</t>
  </si>
  <si>
    <t>1424602841</t>
  </si>
  <si>
    <t>6+4</t>
  </si>
  <si>
    <t>40461016-R</t>
  </si>
  <si>
    <t xml:space="preserve">detektor pohybu stropní </t>
  </si>
  <si>
    <t>-1915259176</t>
  </si>
  <si>
    <t>40461017-R</t>
  </si>
  <si>
    <t>detektor pohybu nástěnný</t>
  </si>
  <si>
    <t>702274585</t>
  </si>
  <si>
    <t>741313001</t>
  </si>
  <si>
    <t>Montáž zásuvka (polo)zapuštěná bezšroubové připojení 2P+PE se zapojením vodičů</t>
  </si>
  <si>
    <t>2074678312</t>
  </si>
  <si>
    <t>16+4</t>
  </si>
  <si>
    <t>34555240-R</t>
  </si>
  <si>
    <t>přístroj zásuvky zapuštěné jednonásobné kompletní, krytka s clonkami, bezšroubové svorky</t>
  </si>
  <si>
    <t>-450840426</t>
  </si>
  <si>
    <t>34555241-R</t>
  </si>
  <si>
    <t>přístroj zásuvky zapuštěné jednonásobné, krytka s clonkami, bezšroubové svorky, bezrámečkové</t>
  </si>
  <si>
    <t>1099980384</t>
  </si>
  <si>
    <t>741313003</t>
  </si>
  <si>
    <t>Montáž zásuvka (polo)zapuštěná bezšroubové připojení 2x(2P+PE) dvojnásobná se zapojením vodičů</t>
  </si>
  <si>
    <t>-981604031</t>
  </si>
  <si>
    <t>34555242-R</t>
  </si>
  <si>
    <t>přístroj zásuvky zapuštěné dvojnásobné kompletní, krytka s clonkami, bezšroubové svorky</t>
  </si>
  <si>
    <t>1544937075</t>
  </si>
  <si>
    <t>741371002</t>
  </si>
  <si>
    <t>Montáž svítidlo zářivkové bytové stropní přisazené 1 zdroj s krytem</t>
  </si>
  <si>
    <t>-1409378312</t>
  </si>
  <si>
    <t>A1</t>
  </si>
  <si>
    <t>A2</t>
  </si>
  <si>
    <t>B</t>
  </si>
  <si>
    <t>1500005087</t>
  </si>
  <si>
    <t>LED svítidlo stropní, 1x LED, 3300 lm, 26 W, ozn. A1</t>
  </si>
  <si>
    <t>1189950259</t>
  </si>
  <si>
    <t>1500005091</t>
  </si>
  <si>
    <t>LED svítidlo stropní, 1x LED, 4500 lm, 37 W, ozn. A2</t>
  </si>
  <si>
    <t>-411999263</t>
  </si>
  <si>
    <t>1000076326</t>
  </si>
  <si>
    <t>LED svítidlo stropní asymetrické, 1x LED, 4500 lm, 35 W, ozn. B</t>
  </si>
  <si>
    <t>1590082916</t>
  </si>
  <si>
    <t>741371004</t>
  </si>
  <si>
    <t>Montáž svítidlo zářivkové bytové stropní přisazené 2 zdroje s krytem</t>
  </si>
  <si>
    <t>-461761685</t>
  </si>
  <si>
    <t>34814410-R</t>
  </si>
  <si>
    <t>svítidlo zářivkové stropní , 2 žárovky, žárovková trubice T8, 2x18W, roměr cca 1200x150 mm, ozn. D</t>
  </si>
  <si>
    <t>-1280557500</t>
  </si>
  <si>
    <t>741372032</t>
  </si>
  <si>
    <t>Montáž svítidlo LED interiérové přisazené nástěnné nouzové s piktogramem</t>
  </si>
  <si>
    <t>-1918759557</t>
  </si>
  <si>
    <t>34835015</t>
  </si>
  <si>
    <t>svítidlo LED nouzové přisazené baterie 3h piktogram</t>
  </si>
  <si>
    <t>450803778</t>
  </si>
  <si>
    <t>741372061</t>
  </si>
  <si>
    <t>Montáž svítidlo LED interiérové přisazené stropní hranaté nebo kruhové do 0,09 m2 se zapojením vodičů</t>
  </si>
  <si>
    <t>-1106381119</t>
  </si>
  <si>
    <t>WC, umývárma, úklid</t>
  </si>
  <si>
    <t>34825001-R</t>
  </si>
  <si>
    <t>svítidlo interiérové stropní přisazené kruhové D 230 mm, 1860 lm, 18 W</t>
  </si>
  <si>
    <t>-1039408511</t>
  </si>
  <si>
    <t>34825003-R</t>
  </si>
  <si>
    <t>svítidlo interiérové stropní přisazené kruhové D 200 mm, 1842 lm, 16 W</t>
  </si>
  <si>
    <t>1785795306</t>
  </si>
  <si>
    <t>741372062</t>
  </si>
  <si>
    <t>Montáž svítidlo LED interiérové přisazené stropní hranaté nebo kruhové přes 0,09 do 0,36 m2 se zapojením vodičů</t>
  </si>
  <si>
    <t>256009241</t>
  </si>
  <si>
    <t>34825002-R</t>
  </si>
  <si>
    <t>svítidlo interiérové stropní přisazené kruhové D 400 mm, 3500 lm, 30W</t>
  </si>
  <si>
    <t>1663581590</t>
  </si>
  <si>
    <t>741372078</t>
  </si>
  <si>
    <t>Montáž svítidlo LED interiérové přisazené stropní nouzové bez piktogramu</t>
  </si>
  <si>
    <t>10874934</t>
  </si>
  <si>
    <t>34835012</t>
  </si>
  <si>
    <t>svítidlo LED nouzové přisazené baterie 3h</t>
  </si>
  <si>
    <t>806318976</t>
  </si>
  <si>
    <t>175</t>
  </si>
  <si>
    <t>741810002</t>
  </si>
  <si>
    <t>Celková prohlídka elektrického rozvodu a zařízení přes 100 000 do 500 000,- Kč</t>
  </si>
  <si>
    <t>862742632</t>
  </si>
  <si>
    <t>revize elektro</t>
  </si>
  <si>
    <t>176</t>
  </si>
  <si>
    <t>741810009-R</t>
  </si>
  <si>
    <t>D+M ostatní pomocný, úložný a spojovací materiál</t>
  </si>
  <si>
    <t>-240127216</t>
  </si>
  <si>
    <t>177</t>
  </si>
  <si>
    <t>998741113</t>
  </si>
  <si>
    <t>Přesun hmot tonážní pro silnoproud s omezením mechanizace v objektech v přes 12 do 24 m</t>
  </si>
  <si>
    <t>-161040358</t>
  </si>
  <si>
    <t>742</t>
  </si>
  <si>
    <t>Elektroinstalace - slaboproud</t>
  </si>
  <si>
    <t>178</t>
  </si>
  <si>
    <t>742110201</t>
  </si>
  <si>
    <t>Montáž podlahových krabic pro slaboproud do dvojitých podlah</t>
  </si>
  <si>
    <t>1187391625</t>
  </si>
  <si>
    <t>179</t>
  </si>
  <si>
    <t>34571593-R</t>
  </si>
  <si>
    <t>zásuvka podlahová</t>
  </si>
  <si>
    <t>-709454249</t>
  </si>
  <si>
    <t>180</t>
  </si>
  <si>
    <t>742124003</t>
  </si>
  <si>
    <t>Montáž kabelů datových FTP, UTP, STP pro vnitřní rozvody pevně</t>
  </si>
  <si>
    <t>-106383083</t>
  </si>
  <si>
    <t>181</t>
  </si>
  <si>
    <t>34121269</t>
  </si>
  <si>
    <t>kabel datový celkově stíněný Al fólií jádro Cu plné plášť PVC (F/UTP) kategorie 6</t>
  </si>
  <si>
    <t>-982736990</t>
  </si>
  <si>
    <t>400*1,2 'Přepočtené koeficientem množství</t>
  </si>
  <si>
    <t>182</t>
  </si>
  <si>
    <t>742124007</t>
  </si>
  <si>
    <t>Montáž kabelů datových FTP, UTP, STP ukončení kabelu na svorkovnici</t>
  </si>
  <si>
    <t>255885748</t>
  </si>
  <si>
    <t>183</t>
  </si>
  <si>
    <t>742124011</t>
  </si>
  <si>
    <t>Montáž kabelů datových optických pro vnitřní rozvody do trubky zatažením</t>
  </si>
  <si>
    <t>-573064836</t>
  </si>
  <si>
    <t>184</t>
  </si>
  <si>
    <t>34123024</t>
  </si>
  <si>
    <t>kabel datový optický OS RISER univerzální 12 vláken 9/125 plášť LSOH</t>
  </si>
  <si>
    <t>-230220301</t>
  </si>
  <si>
    <t>200*1,2 'Přepočtené koeficientem množství</t>
  </si>
  <si>
    <t>185</t>
  </si>
  <si>
    <t>742124013-R</t>
  </si>
  <si>
    <t>Montáž ukončení vlákna optického kabelu</t>
  </si>
  <si>
    <t>-1185498280</t>
  </si>
  <si>
    <t>186</t>
  </si>
  <si>
    <t>742190000-R</t>
  </si>
  <si>
    <t>D+M rozvaděč pro slaboproud vč. napojení na stávající rozvod</t>
  </si>
  <si>
    <t>-693775098</t>
  </si>
  <si>
    <t>187</t>
  </si>
  <si>
    <t>742210121</t>
  </si>
  <si>
    <t>Montáž hlásiče automatického bodového</t>
  </si>
  <si>
    <t>1866051243</t>
  </si>
  <si>
    <t>188</t>
  </si>
  <si>
    <t>59081430-R</t>
  </si>
  <si>
    <t>hlásič kouře bateriový</t>
  </si>
  <si>
    <t>-1710718446</t>
  </si>
  <si>
    <t>189</t>
  </si>
  <si>
    <t>742220031</t>
  </si>
  <si>
    <t>Montáž koncentrátoru nebo expanderu v krytu do 8 vstupů</t>
  </si>
  <si>
    <t>-2054573625</t>
  </si>
  <si>
    <t>190</t>
  </si>
  <si>
    <t>40466028-R</t>
  </si>
  <si>
    <t>expander</t>
  </si>
  <si>
    <t>2045628059</t>
  </si>
  <si>
    <t>191</t>
  </si>
  <si>
    <t>742220141-R</t>
  </si>
  <si>
    <t>Klávesnice bezpečnostního zabezpečovacího systému (D+M)</t>
  </si>
  <si>
    <t>-2084284852</t>
  </si>
  <si>
    <t>192</t>
  </si>
  <si>
    <t>742220255</t>
  </si>
  <si>
    <t>Montáž sirény vnitřní pro vyhlášení poplachu</t>
  </si>
  <si>
    <t>-464729975</t>
  </si>
  <si>
    <t>193</t>
  </si>
  <si>
    <t>40464002-R</t>
  </si>
  <si>
    <t>siréna vnitřní, 110 dB/1m</t>
  </si>
  <si>
    <t>2139626549</t>
  </si>
  <si>
    <t>194</t>
  </si>
  <si>
    <t>742330044</t>
  </si>
  <si>
    <t>Montáž datové zásuvky 1 až 6 pozic</t>
  </si>
  <si>
    <t>-760705610</t>
  </si>
  <si>
    <t>195</t>
  </si>
  <si>
    <t>37451155-R</t>
  </si>
  <si>
    <t>zásuvka s rámečkem datová dvojitá</t>
  </si>
  <si>
    <t>1173422110</t>
  </si>
  <si>
    <t>196</t>
  </si>
  <si>
    <t>998742112</t>
  </si>
  <si>
    <t>Přesun hmot tonážní pro slaboproud s omezením mechanizace v objektech v do 12 m</t>
  </si>
  <si>
    <t>-399242909</t>
  </si>
  <si>
    <t>751</t>
  </si>
  <si>
    <t>Vzduchotechnika</t>
  </si>
  <si>
    <t>751.1</t>
  </si>
  <si>
    <t xml:space="preserve">Zařízení č. 1: Větrání sociálního a technického zázemí </t>
  </si>
  <si>
    <t>197</t>
  </si>
  <si>
    <t>K042</t>
  </si>
  <si>
    <t>Potrubní ventilátor pr.125, výkon 80-200 m3/hod, Pexter 120 Pa,opatřený hlukovou izolací, doběhové čidlo chodu</t>
  </si>
  <si>
    <t>-1375835118</t>
  </si>
  <si>
    <t>198</t>
  </si>
  <si>
    <t>K043</t>
  </si>
  <si>
    <t>Pružná manžeta pr.125</t>
  </si>
  <si>
    <t>2133338001</t>
  </si>
  <si>
    <t>199</t>
  </si>
  <si>
    <t>K044</t>
  </si>
  <si>
    <t>Zpětná klapka těsná pr.125</t>
  </si>
  <si>
    <t>1354220172</t>
  </si>
  <si>
    <t>200</t>
  </si>
  <si>
    <t>K045</t>
  </si>
  <si>
    <t>Vyústka (ventil) pr.125, nátrubek, s regulací průtoku, kovové provedení, barva RAL bílá</t>
  </si>
  <si>
    <t>-27891817</t>
  </si>
  <si>
    <t>201</t>
  </si>
  <si>
    <t>K046</t>
  </si>
  <si>
    <t>Spiro potrubí včetně tvarovek pr. 125 (včetně průchodek)</t>
  </si>
  <si>
    <t>-1767831298</t>
  </si>
  <si>
    <t>202</t>
  </si>
  <si>
    <t>K047</t>
  </si>
  <si>
    <t>Flexo potrubí s akustickým útlumem, izolované, ztužující pružina pr. 127</t>
  </si>
  <si>
    <t>2030203228</t>
  </si>
  <si>
    <t>203</t>
  </si>
  <si>
    <t>K048</t>
  </si>
  <si>
    <t>Tepelná izolace kaučuková samolepící tl. 20 mm</t>
  </si>
  <si>
    <t>-1813205763</t>
  </si>
  <si>
    <t>204</t>
  </si>
  <si>
    <t>K049</t>
  </si>
  <si>
    <t>Spiro potrubí včetně tvarovek pr. 150 (včetně průchodek)</t>
  </si>
  <si>
    <t>-899264195</t>
  </si>
  <si>
    <t>205</t>
  </si>
  <si>
    <t>K077</t>
  </si>
  <si>
    <t>Nástěnný ventilátor výkon 150 m3/hod, Pexter 120 Pa, integrovaná zpětná klapka</t>
  </si>
  <si>
    <t>-1359433702</t>
  </si>
  <si>
    <t>206</t>
  </si>
  <si>
    <t>K050</t>
  </si>
  <si>
    <t>Oplechování a utěsnění stavebního prostupu do komína</t>
  </si>
  <si>
    <t>1289626871</t>
  </si>
  <si>
    <t>751.2</t>
  </si>
  <si>
    <t xml:space="preserve">Zařízení č. 2: Klimatizace </t>
  </si>
  <si>
    <t>207</t>
  </si>
  <si>
    <t>K051</t>
  </si>
  <si>
    <t>Venkovní jednotka výkon cca 10 kW chlad/top , provedení ,,Multispilit,, 3+1</t>
  </si>
  <si>
    <t>1002270426</t>
  </si>
  <si>
    <t>208</t>
  </si>
  <si>
    <t>K052</t>
  </si>
  <si>
    <t>Vnitřní nástěnná jednotka výkon cca 3,5 kW chlad/top</t>
  </si>
  <si>
    <t>1115948138</t>
  </si>
  <si>
    <t>209</t>
  </si>
  <si>
    <t>K053</t>
  </si>
  <si>
    <t>Ovladač jednotky, propojovací kabeláž (cca 10 m)</t>
  </si>
  <si>
    <t>-1067260319</t>
  </si>
  <si>
    <t>210</t>
  </si>
  <si>
    <t>K054</t>
  </si>
  <si>
    <t>Rozvody chlazení (společné plyn/kap.), vč. tepelné izolace, komunikační kabeláž venkovní/vnitřní jednotka</t>
  </si>
  <si>
    <t>1321671232</t>
  </si>
  <si>
    <t>211</t>
  </si>
  <si>
    <t>K055</t>
  </si>
  <si>
    <t>Pomocné komponenty potrubních rozvodů chladiva (provedeno dle návrhu finálního dodavatele klim. jednotek)</t>
  </si>
  <si>
    <t>-1625217552</t>
  </si>
  <si>
    <t>212</t>
  </si>
  <si>
    <t>K056</t>
  </si>
  <si>
    <t>Konzole pro montáž venkovní jednotky na fasádě</t>
  </si>
  <si>
    <t>-1317732671</t>
  </si>
  <si>
    <t>213</t>
  </si>
  <si>
    <t>K057</t>
  </si>
  <si>
    <t>Pružné kompenzátory</t>
  </si>
  <si>
    <t>1856404745</t>
  </si>
  <si>
    <t>214</t>
  </si>
  <si>
    <t>K058</t>
  </si>
  <si>
    <t>Zalištování venkovních rozvodů na střeše (nebo instalace do chráničky)</t>
  </si>
  <si>
    <t>1424760623</t>
  </si>
  <si>
    <t>215</t>
  </si>
  <si>
    <t>K059</t>
  </si>
  <si>
    <t>Závěsy a konzole kotvení pro instalaci rozvodů</t>
  </si>
  <si>
    <t>-341976562</t>
  </si>
  <si>
    <t>216</t>
  </si>
  <si>
    <t>K060</t>
  </si>
  <si>
    <t>Utěsnění stavebního prostupu, chránička</t>
  </si>
  <si>
    <t>2115807250</t>
  </si>
  <si>
    <t>217</t>
  </si>
  <si>
    <t>K061</t>
  </si>
  <si>
    <t xml:space="preserve">Komunikační rozhraní pro napojení na nadřazený systém MaR  - příprava</t>
  </si>
  <si>
    <t>-1110752160</t>
  </si>
  <si>
    <t>751.3</t>
  </si>
  <si>
    <t>Zařízení č.3: Ostatní položky společné pro jednotlivé zařízení</t>
  </si>
  <si>
    <t>218</t>
  </si>
  <si>
    <t>K062</t>
  </si>
  <si>
    <t xml:space="preserve">Kontrola stavební připravenosti za účasti dodavatelů VZT zařízení před zahájením objednávek zařízení  a montáží</t>
  </si>
  <si>
    <t>-1665424366</t>
  </si>
  <si>
    <t>219</t>
  </si>
  <si>
    <t>K063</t>
  </si>
  <si>
    <t>Koordinace dodávek VZT zařízení s ohledem na finál výběrové řízení komponentů v návaznosti na ostatní navazující profese</t>
  </si>
  <si>
    <t>376231610</t>
  </si>
  <si>
    <t>220</t>
  </si>
  <si>
    <t>K064</t>
  </si>
  <si>
    <t>Dílčí úpravy komponentů VZT s ohledem na finál výběrové řízení komponentů v návaznosti na ostatní navazující profese</t>
  </si>
  <si>
    <t>-1565636490</t>
  </si>
  <si>
    <t>221</t>
  </si>
  <si>
    <t>K065</t>
  </si>
  <si>
    <t>Drobný a pomocný materiál</t>
  </si>
  <si>
    <t>-95752244</t>
  </si>
  <si>
    <t>222</t>
  </si>
  <si>
    <t>K066</t>
  </si>
  <si>
    <t>Označení tras instalací popisem</t>
  </si>
  <si>
    <t>-1304501390</t>
  </si>
  <si>
    <t>223</t>
  </si>
  <si>
    <t>219489935</t>
  </si>
  <si>
    <t>224</t>
  </si>
  <si>
    <t>K067</t>
  </si>
  <si>
    <t>Závěsy a konzole pro instalaci rozvodů VZT</t>
  </si>
  <si>
    <t>805270936</t>
  </si>
  <si>
    <t>225</t>
  </si>
  <si>
    <t>K068</t>
  </si>
  <si>
    <t>Lešení, montážní plošiny</t>
  </si>
  <si>
    <t>1256935580</t>
  </si>
  <si>
    <t>226</t>
  </si>
  <si>
    <t>K069</t>
  </si>
  <si>
    <t>Přesun hmot a manipulace</t>
  </si>
  <si>
    <t>1503106161</t>
  </si>
  <si>
    <t>227</t>
  </si>
  <si>
    <t>K070</t>
  </si>
  <si>
    <t>Vyregulování a uvedení do provozu</t>
  </si>
  <si>
    <t>1799460108</t>
  </si>
  <si>
    <t>228</t>
  </si>
  <si>
    <t>K071</t>
  </si>
  <si>
    <t>Provozní zkoušky</t>
  </si>
  <si>
    <t>1751286526</t>
  </si>
  <si>
    <t>229</t>
  </si>
  <si>
    <t>K072</t>
  </si>
  <si>
    <t>1983439358</t>
  </si>
  <si>
    <t>230</t>
  </si>
  <si>
    <t>K073</t>
  </si>
  <si>
    <t>Zaškolení obsluhy, provozní řád</t>
  </si>
  <si>
    <t>1180020338</t>
  </si>
  <si>
    <t>231</t>
  </si>
  <si>
    <t>K074</t>
  </si>
  <si>
    <t>923483071</t>
  </si>
  <si>
    <t>232</t>
  </si>
  <si>
    <t>K075</t>
  </si>
  <si>
    <t>Úklid pracoviště</t>
  </si>
  <si>
    <t>661014365</t>
  </si>
  <si>
    <t>233</t>
  </si>
  <si>
    <t>K076</t>
  </si>
  <si>
    <t>Zaměření stavby, technická příprava, dílčí úpravy VZT dle výběr. řízeni , dokumentace skutečného provedení</t>
  </si>
  <si>
    <t>1431874023</t>
  </si>
  <si>
    <t>234</t>
  </si>
  <si>
    <t>998751212</t>
  </si>
  <si>
    <t>Přesun hmot procentní pro vzduchotechniku s omezením mechanizace v objektech v přes 12 do 24 m</t>
  </si>
  <si>
    <t>2114716813</t>
  </si>
  <si>
    <t>762511274</t>
  </si>
  <si>
    <t>Podlahové kce podkladové z desek OSB tl 18 mm broušených na pero a drážku šroubovaných</t>
  </si>
  <si>
    <t>1966950010</t>
  </si>
  <si>
    <t>zpětné zapravení</t>
  </si>
  <si>
    <t>236</t>
  </si>
  <si>
    <t>762522911</t>
  </si>
  <si>
    <t>Vyřezání polštářů tloušťky do 100 mm</t>
  </si>
  <si>
    <t>89788794</t>
  </si>
  <si>
    <t>odhad 5 m pro vedení ZTI</t>
  </si>
  <si>
    <t>237</t>
  </si>
  <si>
    <t>762526811</t>
  </si>
  <si>
    <t>Demontáž podlah z dřevotřísky, překližky, sololitu tloušťky do 20 mm bez polštářů</t>
  </si>
  <si>
    <t>316619248</t>
  </si>
  <si>
    <t>spodní deska OSB tl. 18 mm</t>
  </si>
  <si>
    <t>238</t>
  </si>
  <si>
    <t>-1998298580</t>
  </si>
  <si>
    <t>horní skříňky kuchyně (2x)</t>
  </si>
  <si>
    <t>239</t>
  </si>
  <si>
    <t>763131914</t>
  </si>
  <si>
    <t>Zhotovení otvoru vel. přes 0,5 do 1 m2 v SDK podhledu a podkroví s vyztužením profily</t>
  </si>
  <si>
    <t>-284638455</t>
  </si>
  <si>
    <t>prostupy UT</t>
  </si>
  <si>
    <t>240</t>
  </si>
  <si>
    <t>763132973</t>
  </si>
  <si>
    <t>Vyspravení SDK podhledu, podkroví pl přes 0,5 do 1 m2 deska 1xH2 12,5</t>
  </si>
  <si>
    <t>1176347066</t>
  </si>
  <si>
    <t>241</t>
  </si>
  <si>
    <t>763173111</t>
  </si>
  <si>
    <t>Montáž úchytu pro umyvadlo v SDK kci</t>
  </si>
  <si>
    <t>-1295160220</t>
  </si>
  <si>
    <t>242</t>
  </si>
  <si>
    <t>59030729</t>
  </si>
  <si>
    <t>konstrukce pro uchycení umyvadla s nástěnnými bateriemi osová rozteč CW profilů 450-625mm</t>
  </si>
  <si>
    <t>1567878391</t>
  </si>
  <si>
    <t>243</t>
  </si>
  <si>
    <t>763251110-R</t>
  </si>
  <si>
    <t>Sádrovláknitá podlaha tl 15 mm</t>
  </si>
  <si>
    <t>-1560129324</t>
  </si>
  <si>
    <t>horní sádrovláknitá deska fermacell tl. 15 mm</t>
  </si>
  <si>
    <t>244</t>
  </si>
  <si>
    <t>763251811</t>
  </si>
  <si>
    <t>Demontáž jedné vrstvy desek sádrovláknitá podlaha</t>
  </si>
  <si>
    <t>-474652943</t>
  </si>
  <si>
    <t>245</t>
  </si>
  <si>
    <t>-335216760</t>
  </si>
  <si>
    <t>765</t>
  </si>
  <si>
    <t>Krytina skládaná</t>
  </si>
  <si>
    <t>246</t>
  </si>
  <si>
    <t>765131900-R</t>
  </si>
  <si>
    <t>Zhotovení prostupu střechou pro větrací potrubí DN 110 (D+M)</t>
  </si>
  <si>
    <t>2078595495</t>
  </si>
  <si>
    <t>247</t>
  </si>
  <si>
    <t>767646412</t>
  </si>
  <si>
    <t>Montáž revizních dveří a dvířek jednokřídlových s rámem plochy přes 0,5 do 1 m2</t>
  </si>
  <si>
    <t>-17766006</t>
  </si>
  <si>
    <t>0,6*0,6</t>
  </si>
  <si>
    <t>248</t>
  </si>
  <si>
    <t>1041247979</t>
  </si>
  <si>
    <t>249</t>
  </si>
  <si>
    <t>998767112</t>
  </si>
  <si>
    <t>Přesun hmot tonážní pro zámečnické konstrukce s omezením mechanizace v objektech v přes 6 do 12 m</t>
  </si>
  <si>
    <t>298690644</t>
  </si>
  <si>
    <t>409733330</t>
  </si>
  <si>
    <t>251</t>
  </si>
  <si>
    <t>781472219</t>
  </si>
  <si>
    <t>Montáž obkladů keramických hladkých lepených cementovým flexibilním lepidlem přes 22 do 25 ks/m2</t>
  </si>
  <si>
    <t>1924905715</t>
  </si>
  <si>
    <t>WC ženy 1.np - oprava šachtové stěny</t>
  </si>
  <si>
    <t>(1+0,29)*2</t>
  </si>
  <si>
    <t>252</t>
  </si>
  <si>
    <t>59761704</t>
  </si>
  <si>
    <t>obklad keramický nemrazuvzdorný povrch hladký/lesklý tl do 10mm přes 22 do 25ks/m2</t>
  </si>
  <si>
    <t>-650702504</t>
  </si>
  <si>
    <t>2,58*1,1 'Přepočtené koeficientem množství</t>
  </si>
  <si>
    <t>253</t>
  </si>
  <si>
    <t>-850007745</t>
  </si>
  <si>
    <t>254</t>
  </si>
  <si>
    <t>781473810</t>
  </si>
  <si>
    <t>Demontáž obkladů z obkladaček keramických lepených</t>
  </si>
  <si>
    <t>-1388047422</t>
  </si>
  <si>
    <t>255</t>
  </si>
  <si>
    <t>781492211</t>
  </si>
  <si>
    <t>Montáž profilů rohových lepených flexibilním cementovým lepidlem</t>
  </si>
  <si>
    <t>-1393463302</t>
  </si>
  <si>
    <t>256</t>
  </si>
  <si>
    <t>28342001</t>
  </si>
  <si>
    <t>lišta ukončovací z PVC 8mm</t>
  </si>
  <si>
    <t>-976253164</t>
  </si>
  <si>
    <t>2*1,05 'Přepočtené koeficientem množství</t>
  </si>
  <si>
    <t>257</t>
  </si>
  <si>
    <t>781495211</t>
  </si>
  <si>
    <t>Čištění vnitřních ploch stěn po provedení obkladu chemickými prostředky</t>
  </si>
  <si>
    <t>-105387992</t>
  </si>
  <si>
    <t>nové obklady + dotčené stávající</t>
  </si>
  <si>
    <t>2,58+5</t>
  </si>
  <si>
    <t>258</t>
  </si>
  <si>
    <t>1791126602</t>
  </si>
  <si>
    <t>259</t>
  </si>
  <si>
    <t>-440920714</t>
  </si>
  <si>
    <t xml:space="preserve">dotčené plochy - odhad </t>
  </si>
  <si>
    <t>260</t>
  </si>
  <si>
    <t>-560811919</t>
  </si>
  <si>
    <t>HZS</t>
  </si>
  <si>
    <t>Hodinové zúčtovací sazby</t>
  </si>
  <si>
    <t>261</t>
  </si>
  <si>
    <t>HZS2231</t>
  </si>
  <si>
    <t>Hodinová zúčtovací sazba elektrikář</t>
  </si>
  <si>
    <t>hod</t>
  </si>
  <si>
    <t>-1907352841</t>
  </si>
  <si>
    <t>demontáže elektro</t>
  </si>
  <si>
    <t>262</t>
  </si>
  <si>
    <t>00022310-R</t>
  </si>
  <si>
    <t>Odvoz a likvidace elektro, případně uskladnění demontovaných svítidel dle dispozic objednatele</t>
  </si>
  <si>
    <t>1657493837</t>
  </si>
  <si>
    <t>263</t>
  </si>
  <si>
    <t>HZS2491</t>
  </si>
  <si>
    <t>Hodinová zúčtovací sazba dělník zednických výpomocí</t>
  </si>
  <si>
    <t>512</t>
  </si>
  <si>
    <t>-1504850439</t>
  </si>
  <si>
    <t>stavební přípomoce pro profese jinde samostatně neuvedené</t>
  </si>
  <si>
    <t>264</t>
  </si>
  <si>
    <t>0002491-R</t>
  </si>
  <si>
    <t>materiál do předchozí pooložky</t>
  </si>
  <si>
    <t>-1150694852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</si>
  <si>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</si>
  <si>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</si>
  <si>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</si>
  <si>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</si>
  <si>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</si>
  <si>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</si>
  <si>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VRN1</t>
  </si>
  <si>
    <t>Průzkumné, zeměměřičské a projektové práce</t>
  </si>
  <si>
    <t>011514000</t>
  </si>
  <si>
    <t>Stavebně-technický průzkum</t>
  </si>
  <si>
    <t>1024</t>
  </si>
  <si>
    <t>1594188124</t>
  </si>
  <si>
    <t>stanovení a rozměření tras ZTI, elektro, UT, VZT</t>
  </si>
  <si>
    <t>013244000</t>
  </si>
  <si>
    <t>Dokumentace pro provádění stavby</t>
  </si>
  <si>
    <t>1713959445</t>
  </si>
  <si>
    <t>výrobní dokumentace</t>
  </si>
  <si>
    <t>013254000</t>
  </si>
  <si>
    <t>Dokumentace skutečného provedení stavby</t>
  </si>
  <si>
    <t>1154223632</t>
  </si>
  <si>
    <t>013294000</t>
  </si>
  <si>
    <t>Ostatní dokumentace stavby</t>
  </si>
  <si>
    <t>-98991155</t>
  </si>
  <si>
    <t>atesty, revize apod.</t>
  </si>
  <si>
    <t>VRN3</t>
  </si>
  <si>
    <t>Zařízení staveniště</t>
  </si>
  <si>
    <t>030001000</t>
  </si>
  <si>
    <t>1480043778</t>
  </si>
  <si>
    <t>vč. zajištění a zabezpečení staveniště (dotčených míst)</t>
  </si>
  <si>
    <t>ostatní zařízení jinde samostaně neuvedené nutné k řádnému provedení díla</t>
  </si>
  <si>
    <t>032002000</t>
  </si>
  <si>
    <t>Vybavení staveniště</t>
  </si>
  <si>
    <t>18175346</t>
  </si>
  <si>
    <t>mimo jiné chemické WC (nelze používat soc. zařízení klubu)</t>
  </si>
  <si>
    <t>033203000</t>
  </si>
  <si>
    <t>Spotřeba energií pro zařízení staveniště</t>
  </si>
  <si>
    <t>-562380017</t>
  </si>
  <si>
    <t>034002000</t>
  </si>
  <si>
    <t>Zabezpečení staveniště</t>
  </si>
  <si>
    <t>-2059942188</t>
  </si>
  <si>
    <t>034103000</t>
  </si>
  <si>
    <t>Oplocení staveniště</t>
  </si>
  <si>
    <t>-1952929125</t>
  </si>
  <si>
    <t>plné oplocení zařízení staveniště</t>
  </si>
  <si>
    <t>VRN4</t>
  </si>
  <si>
    <t>Inženýrská činnost</t>
  </si>
  <si>
    <t>043002000</t>
  </si>
  <si>
    <t>Zkoušky a ostatní měření</t>
  </si>
  <si>
    <t>-1064041779</t>
  </si>
  <si>
    <t>045203000</t>
  </si>
  <si>
    <t>Kompletační činnost</t>
  </si>
  <si>
    <t>455743723</t>
  </si>
  <si>
    <t>kompletační činnost - Zajištění kolaudace objektu</t>
  </si>
  <si>
    <t>045303000</t>
  </si>
  <si>
    <t>Koordinační činnost</t>
  </si>
  <si>
    <t>1316764055</t>
  </si>
  <si>
    <t>koordinační činnost na staveništi (koordinace profesí, provozu budovy apod.)</t>
  </si>
  <si>
    <t>VRN5</t>
  </si>
  <si>
    <t>Finanční náklady</t>
  </si>
  <si>
    <t>056002000</t>
  </si>
  <si>
    <t>Bankovní záruka</t>
  </si>
  <si>
    <t>1811149478</t>
  </si>
  <si>
    <t xml:space="preserve">Bankovní záruka  300.000 Kč po dobu 60 měsíců</t>
  </si>
  <si>
    <t>VRN7</t>
  </si>
  <si>
    <t>Provozní vlivy</t>
  </si>
  <si>
    <t>070001000</t>
  </si>
  <si>
    <t>-1183348471</t>
  </si>
  <si>
    <t>vč. nákladů na ochranu stávajících konstrukcí, opatření proti prašnosti apod.</t>
  </si>
  <si>
    <t>mimo jiné:</t>
  </si>
  <si>
    <t>Zřízení pevné protiprašné stěny včetně dveří pod schodištěm v II.N.P</t>
  </si>
  <si>
    <t>Zřízení pevné protiprašné stěny boční stěny schodiště z II.N.P. do půdního prostoru</t>
  </si>
  <si>
    <t>Zakrytí dlažby chodby před vstupy do velkého a malého sálu kobercem nebo čistící zónou</t>
  </si>
  <si>
    <t>Každodenní úklid schodiště po stěhování materiálu a přesunu pracovníků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</si>
</sst>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2025530(4)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se změnou užívání č. p. 299, Mnichovo Hradiště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Mnichovo Hradiště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Mnichovo Hradiště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ANITAS s.r.o.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ANITAS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 01 - Stavební část'!P133</f>
        <v>0</v>
      </c>
      <c r="AV95" s="129">
        <f>'SO 01 - Stavební část'!J33</f>
        <v>0</v>
      </c>
      <c r="AW95" s="129">
        <f>'SO 01 - Stavební část'!J34</f>
        <v>0</v>
      </c>
      <c r="AX95" s="129">
        <f>'SO 01 - Stavební část'!J35</f>
        <v>0</v>
      </c>
      <c r="AY95" s="129">
        <f>'SO 01 - Stavební část'!J36</f>
        <v>0</v>
      </c>
      <c r="AZ95" s="129">
        <f>'SO 01 - Stavební část'!F33</f>
        <v>0</v>
      </c>
      <c r="BA95" s="129">
        <f>'SO 01 - Stavební část'!F34</f>
        <v>0</v>
      </c>
      <c r="BB95" s="129">
        <f>'SO 01 - Stavební část'!F35</f>
        <v>0</v>
      </c>
      <c r="BC95" s="129">
        <f>'SO 01 - Stavební část'!F36</f>
        <v>0</v>
      </c>
      <c r="BD95" s="131">
        <f>'SO 01 - Stavební část'!F37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Profese 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'SO 02 - Profese '!P145</f>
        <v>0</v>
      </c>
      <c r="AV96" s="129">
        <f>'SO 02 - Profese '!J33</f>
        <v>0</v>
      </c>
      <c r="AW96" s="129">
        <f>'SO 02 - Profese '!J34</f>
        <v>0</v>
      </c>
      <c r="AX96" s="129">
        <f>'SO 02 - Profese '!J35</f>
        <v>0</v>
      </c>
      <c r="AY96" s="129">
        <f>'SO 02 - Profese '!J36</f>
        <v>0</v>
      </c>
      <c r="AZ96" s="129">
        <f>'SO 02 - Profese '!F33</f>
        <v>0</v>
      </c>
      <c r="BA96" s="129">
        <f>'SO 02 - Profese '!F34</f>
        <v>0</v>
      </c>
      <c r="BB96" s="129">
        <f>'SO 02 - Profese '!F35</f>
        <v>0</v>
      </c>
      <c r="BC96" s="129">
        <f>'SO 02 - Profese '!F36</f>
        <v>0</v>
      </c>
      <c r="BD96" s="131">
        <f>'SO 02 - Profese 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33">
        <v>0</v>
      </c>
      <c r="AT97" s="134">
        <f>ROUND(SUM(AV97:AW97),2)</f>
        <v>0</v>
      </c>
      <c r="AU97" s="135">
        <f>'VRN - Vedlejší rozpočtové...'!P122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IGFzpoUnapQRSY2v9fdsX9ukGcr+BInRUtSnBXAHKRtTSsSvv8NjH3G6vIC+zg1+ccWNrsDSKEBLV2ASSWrrMw==" hashValue="Yi1V4DU3LNk4XbfmwU3wSH8sQA71KEc2cRSpmQcEqLQ4aum+W3YJpOBipCyfIilJ79o34lIS0ERUJGPhYLoxF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Stavební část'!C2" display="/"/>
    <hyperlink ref="A96" location="'SO 02 - Profese 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se změnou užívání č. p. 299, Mnichovo Hradiště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ROUND((SUM(BE133:BE762)),  2)</f>
        <v>0</v>
      </c>
      <c r="G33" s="39"/>
      <c r="H33" s="39"/>
      <c r="I33" s="156">
        <v>0.20999999999999999</v>
      </c>
      <c r="J33" s="155">
        <f>ROUND(((SUM(BE133:BE762))*I33),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ROUND((SUM(BF133:BF762)),  2)</f>
        <v>0</v>
      </c>
      <c r="G34" s="39"/>
      <c r="H34" s="39"/>
      <c r="I34" s="156">
        <v>0.12</v>
      </c>
      <c r="J34" s="155">
        <f>ROUND(((SUM(BF133:BF762))*I34),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ROUND((SUM(BG133:BG762)),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ROUND((SUM(BH133:BH762)),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ROUND((SUM(BI133:BI762)),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se změnou užívání č. p. 299, Mnichovo Hradiště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Mnichovo Hradiště</v>
      </c>
      <c r="G89" s="41"/>
      <c r="H89" s="41"/>
      <c r="I89" s="33" t="s">
        <v>22</v>
      </c>
      <c r="J89" s="80" t="str">
        <f>IF(J12="","",J12)</f>
        <v>30. 7. 2025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Mnichovo Hradiště</v>
      </c>
      <c r="G91" s="41"/>
      <c r="H91" s="41"/>
      <c r="I91" s="33" t="s">
        <v>30</v>
      </c>
      <c r="J91" s="37" t="str">
        <f>E21</f>
        <v>ANITAS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ANITAS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J224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J300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J306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106</v>
      </c>
      <c r="E103" s="183"/>
      <c r="F103" s="183"/>
      <c r="G103" s="183"/>
      <c r="H103" s="183"/>
      <c r="I103" s="183"/>
      <c r="J103" s="184">
        <f>J308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J309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108</v>
      </c>
      <c r="E105" s="189"/>
      <c r="F105" s="189"/>
      <c r="G105" s="189"/>
      <c r="H105" s="189"/>
      <c r="I105" s="189"/>
      <c r="J105" s="190">
        <f>J323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J347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110</v>
      </c>
      <c r="E107" s="189"/>
      <c r="F107" s="189"/>
      <c r="G107" s="189"/>
      <c r="H107" s="189"/>
      <c r="I107" s="189"/>
      <c r="J107" s="190">
        <f>J439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111</v>
      </c>
      <c r="E108" s="189"/>
      <c r="F108" s="189"/>
      <c r="G108" s="189"/>
      <c r="H108" s="189"/>
      <c r="I108" s="189"/>
      <c r="J108" s="190">
        <f>J507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112</v>
      </c>
      <c r="E109" s="189"/>
      <c r="F109" s="189"/>
      <c r="G109" s="189"/>
      <c r="H109" s="189"/>
      <c r="I109" s="189"/>
      <c r="J109" s="190">
        <f>J518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113</v>
      </c>
      <c r="E110" s="189"/>
      <c r="F110" s="189"/>
      <c r="G110" s="189"/>
      <c r="H110" s="189"/>
      <c r="I110" s="189"/>
      <c r="J110" s="190">
        <f>J563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114</v>
      </c>
      <c r="E111" s="189"/>
      <c r="F111" s="189"/>
      <c r="G111" s="189"/>
      <c r="H111" s="189"/>
      <c r="I111" s="189"/>
      <c r="J111" s="190">
        <f>J670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115</v>
      </c>
      <c r="E112" s="189"/>
      <c r="F112" s="189"/>
      <c r="G112" s="189"/>
      <c r="H112" s="189"/>
      <c r="I112" s="189"/>
      <c r="J112" s="190">
        <f>J728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116</v>
      </c>
      <c r="E113" s="189"/>
      <c r="F113" s="189"/>
      <c r="G113" s="189"/>
      <c r="H113" s="189"/>
      <c r="I113" s="189"/>
      <c r="J113" s="190">
        <f>J741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117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5" t="str">
        <f>E7</f>
        <v>Stavební úpravy se změnou užívání č. p. 299, Mnichovo Hradiště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93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 01 - Stavební část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Mnichovo Hradiště</v>
      </c>
      <c r="G127" s="41"/>
      <c r="H127" s="41"/>
      <c r="I127" s="33" t="s">
        <v>22</v>
      </c>
      <c r="J127" s="80" t="str">
        <f>IF(J12="","",J12)</f>
        <v>30. 7. 2025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>Město Mnichovo Hradiště</v>
      </c>
      <c r="G129" s="41"/>
      <c r="H129" s="41"/>
      <c r="I129" s="33" t="s">
        <v>30</v>
      </c>
      <c r="J129" s="37" t="str">
        <f>E21</f>
        <v>ANITAS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IF(E18="","",E18)</f>
        <v>Vyplň údaj</v>
      </c>
      <c r="G130" s="41"/>
      <c r="H130" s="41"/>
      <c r="I130" s="33" t="s">
        <v>33</v>
      </c>
      <c r="J130" s="37" t="str">
        <f>E24</f>
        <v>ANITAS s.r.o.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2"/>
      <c r="B132" s="193"/>
      <c r="C132" s="194" t="s">
        <v>118</v>
      </c>
      <c r="D132" s="195" t="s">
        <v>60</v>
      </c>
      <c r="E132" s="195" t="s">
        <v>56</v>
      </c>
      <c r="F132" s="195" t="s">
        <v>57</v>
      </c>
      <c r="G132" s="195" t="s">
        <v>119</v>
      </c>
      <c r="H132" s="195" t="s">
        <v>120</v>
      </c>
      <c r="I132" s="195" t="s">
        <v>121</v>
      </c>
      <c r="J132" s="196" t="s">
        <v>97</v>
      </c>
      <c r="K132" s="197" t="s">
        <v>122</v>
      </c>
      <c r="L132" s="198"/>
      <c r="M132" s="101" t="s">
        <v>1</v>
      </c>
      <c r="N132" s="102" t="s">
        <v>39</v>
      </c>
      <c r="O132" s="102" t="s">
        <v>123</v>
      </c>
      <c r="P132" s="102" t="s">
        <v>124</v>
      </c>
      <c r="Q132" s="102" t="s">
        <v>125</v>
      </c>
      <c r="R132" s="102" t="s">
        <v>126</v>
      </c>
      <c r="S132" s="102" t="s">
        <v>127</v>
      </c>
      <c r="T132" s="103" t="s">
        <v>128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9"/>
      <c r="B133" s="40"/>
      <c r="C133" s="108" t="s">
        <v>129</v>
      </c>
      <c r="D133" s="41"/>
      <c r="E133" s="41"/>
      <c r="F133" s="41"/>
      <c r="G133" s="41"/>
      <c r="H133" s="41"/>
      <c r="I133" s="41"/>
      <c r="J133" s="199">
        <f>BK133</f>
        <v>0</v>
      </c>
      <c r="K133" s="41"/>
      <c r="L133" s="45"/>
      <c r="M133" s="104"/>
      <c r="N133" s="200"/>
      <c r="O133" s="105"/>
      <c r="P133" s="201">
        <f>P134+P308</f>
        <v>0</v>
      </c>
      <c r="Q133" s="105"/>
      <c r="R133" s="201">
        <f>R134+R308</f>
        <v>41.662643320000008</v>
      </c>
      <c r="S133" s="105"/>
      <c r="T133" s="202">
        <f>T134+T308</f>
        <v>4.9227995999999994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74</v>
      </c>
      <c r="AU133" s="18" t="s">
        <v>99</v>
      </c>
      <c r="BK133" s="203">
        <f>BK134+BK308</f>
        <v>0</v>
      </c>
    </row>
    <row r="134" s="12" customFormat="1" ht="25.92" customHeight="1">
      <c r="A134" s="12"/>
      <c r="B134" s="204"/>
      <c r="C134" s="205"/>
      <c r="D134" s="206" t="s">
        <v>74</v>
      </c>
      <c r="E134" s="207" t="s">
        <v>130</v>
      </c>
      <c r="F134" s="207" t="s">
        <v>131</v>
      </c>
      <c r="G134" s="205"/>
      <c r="H134" s="205"/>
      <c r="I134" s="208"/>
      <c r="J134" s="209">
        <f>BK134</f>
        <v>0</v>
      </c>
      <c r="K134" s="205"/>
      <c r="L134" s="210"/>
      <c r="M134" s="211"/>
      <c r="N134" s="212"/>
      <c r="O134" s="212"/>
      <c r="P134" s="213">
        <f>P135+P161+P224+P300+P306</f>
        <v>0</v>
      </c>
      <c r="Q134" s="212"/>
      <c r="R134" s="213">
        <f>R135+R161+R224+R300+R306</f>
        <v>7.4806707299999999</v>
      </c>
      <c r="S134" s="212"/>
      <c r="T134" s="214">
        <f>T135+T161+T224+T300+T306</f>
        <v>4.9227995999999994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83</v>
      </c>
      <c r="AT134" s="216" t="s">
        <v>74</v>
      </c>
      <c r="AU134" s="216" t="s">
        <v>75</v>
      </c>
      <c r="AY134" s="215" t="s">
        <v>132</v>
      </c>
      <c r="BK134" s="217">
        <f>BK135+BK161+BK224+BK300+BK306</f>
        <v>0</v>
      </c>
    </row>
    <row r="135" s="12" customFormat="1" ht="22.8" customHeight="1">
      <c r="A135" s="12"/>
      <c r="B135" s="204"/>
      <c r="C135" s="205"/>
      <c r="D135" s="206" t="s">
        <v>74</v>
      </c>
      <c r="E135" s="218" t="s">
        <v>133</v>
      </c>
      <c r="F135" s="218" t="s">
        <v>134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SUM(P136:P160)</f>
        <v>0</v>
      </c>
      <c r="Q135" s="212"/>
      <c r="R135" s="213">
        <f>SUM(R136:R160)</f>
        <v>3.7575704399999998</v>
      </c>
      <c r="S135" s="212"/>
      <c r="T135" s="214">
        <f>SUM(T136:T160)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83</v>
      </c>
      <c r="AT135" s="216" t="s">
        <v>74</v>
      </c>
      <c r="AU135" s="216" t="s">
        <v>83</v>
      </c>
      <c r="AY135" s="215" t="s">
        <v>132</v>
      </c>
      <c r="BK135" s="217">
        <f>SUM(BK136:BK160)</f>
        <v>0</v>
      </c>
    </row>
    <row r="136" s="2" customFormat="1" ht="37.8" customHeight="1">
      <c r="A136" s="39"/>
      <c r="B136" s="40"/>
      <c r="C136" s="220" t="s">
        <v>83</v>
      </c>
      <c r="D136" s="220" t="s">
        <v>135</v>
      </c>
      <c r="E136" s="221" t="s">
        <v>136</v>
      </c>
      <c r="F136" s="222" t="s">
        <v>137</v>
      </c>
      <c r="G136" s="223" t="s">
        <v>138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40</v>
      </c>
      <c r="O136" s="92"/>
      <c r="P136" s="230">
        <f>O136*H136</f>
        <v>0</v>
      </c>
      <c r="Q136" s="230">
        <v>0.18142</v>
      </c>
      <c r="R136" s="230">
        <f>Q136*H136</f>
        <v>0.18142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139</v>
      </c>
      <c r="AT136" s="232" t="s">
        <v>135</v>
      </c>
      <c r="AU136" s="232" t="s">
        <v>85</v>
      </c>
      <c r="AY136" s="18" t="s">
        <v>132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83</v>
      </c>
      <c r="BK136" s="233">
        <f>ROUND(I136*H136,2)</f>
        <v>0</v>
      </c>
      <c r="BL136" s="18" t="s">
        <v>139</v>
      </c>
      <c r="BM136" s="232" t="s">
        <v>140</v>
      </c>
    </row>
    <row r="137" s="13" customFormat="1">
      <c r="A137" s="13"/>
      <c r="B137" s="234"/>
      <c r="C137" s="235"/>
      <c r="D137" s="236" t="s">
        <v>141</v>
      </c>
      <c r="E137" s="237" t="s">
        <v>1</v>
      </c>
      <c r="F137" s="238" t="s">
        <v>142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141</v>
      </c>
      <c r="AU137" s="244" t="s">
        <v>85</v>
      </c>
      <c r="AV137" s="13" t="s">
        <v>83</v>
      </c>
      <c r="AW137" s="13" t="s">
        <v>32</v>
      </c>
      <c r="AX137" s="13" t="s">
        <v>75</v>
      </c>
      <c r="AY137" s="244" t="s">
        <v>132</v>
      </c>
    </row>
    <row r="138" s="14" customFormat="1">
      <c r="A138" s="14"/>
      <c r="B138" s="245"/>
      <c r="C138" s="246"/>
      <c r="D138" s="236" t="s">
        <v>141</v>
      </c>
      <c r="E138" s="247" t="s">
        <v>1</v>
      </c>
      <c r="F138" s="248" t="s">
        <v>83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141</v>
      </c>
      <c r="AU138" s="255" t="s">
        <v>85</v>
      </c>
      <c r="AV138" s="14" t="s">
        <v>85</v>
      </c>
      <c r="AW138" s="14" t="s">
        <v>32</v>
      </c>
      <c r="AX138" s="14" t="s">
        <v>83</v>
      </c>
      <c r="AY138" s="255" t="s">
        <v>132</v>
      </c>
    </row>
    <row r="139" s="2" customFormat="1" ht="24.15" customHeight="1">
      <c r="A139" s="39"/>
      <c r="B139" s="40"/>
      <c r="C139" s="220" t="s">
        <v>85</v>
      </c>
      <c r="D139" s="220" t="s">
        <v>135</v>
      </c>
      <c r="E139" s="221" t="s">
        <v>143</v>
      </c>
      <c r="F139" s="222" t="s">
        <v>144</v>
      </c>
      <c r="G139" s="223" t="s">
        <v>145</v>
      </c>
      <c r="H139" s="224">
        <v>1.6399999999999999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40</v>
      </c>
      <c r="O139" s="92"/>
      <c r="P139" s="230">
        <f>O139*H139</f>
        <v>0</v>
      </c>
      <c r="Q139" s="230">
        <v>1.8775</v>
      </c>
      <c r="R139" s="230">
        <f>Q139*H139</f>
        <v>3.0790999999999999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139</v>
      </c>
      <c r="AT139" s="232" t="s">
        <v>135</v>
      </c>
      <c r="AU139" s="232" t="s">
        <v>85</v>
      </c>
      <c r="AY139" s="18" t="s">
        <v>132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83</v>
      </c>
      <c r="BK139" s="233">
        <f>ROUND(I139*H139,2)</f>
        <v>0</v>
      </c>
      <c r="BL139" s="18" t="s">
        <v>139</v>
      </c>
      <c r="BM139" s="232" t="s">
        <v>146</v>
      </c>
    </row>
    <row r="140" s="14" customFormat="1">
      <c r="A140" s="14"/>
      <c r="B140" s="245"/>
      <c r="C140" s="246"/>
      <c r="D140" s="236" t="s">
        <v>141</v>
      </c>
      <c r="E140" s="247" t="s">
        <v>1</v>
      </c>
      <c r="F140" s="248" t="s">
        <v>147</v>
      </c>
      <c r="G140" s="246"/>
      <c r="H140" s="249">
        <v>1.032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141</v>
      </c>
      <c r="AU140" s="255" t="s">
        <v>85</v>
      </c>
      <c r="AV140" s="14" t="s">
        <v>85</v>
      </c>
      <c r="AW140" s="14" t="s">
        <v>32</v>
      </c>
      <c r="AX140" s="14" t="s">
        <v>75</v>
      </c>
      <c r="AY140" s="255" t="s">
        <v>132</v>
      </c>
    </row>
    <row r="141" s="14" customFormat="1">
      <c r="A141" s="14"/>
      <c r="B141" s="245"/>
      <c r="C141" s="246"/>
      <c r="D141" s="236" t="s">
        <v>141</v>
      </c>
      <c r="E141" s="247" t="s">
        <v>1</v>
      </c>
      <c r="F141" s="248" t="s">
        <v>148</v>
      </c>
      <c r="G141" s="246"/>
      <c r="H141" s="249">
        <v>0.60799999999999998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141</v>
      </c>
      <c r="AU141" s="255" t="s">
        <v>85</v>
      </c>
      <c r="AV141" s="14" t="s">
        <v>85</v>
      </c>
      <c r="AW141" s="14" t="s">
        <v>32</v>
      </c>
      <c r="AX141" s="14" t="s">
        <v>75</v>
      </c>
      <c r="AY141" s="255" t="s">
        <v>132</v>
      </c>
    </row>
    <row r="142" s="15" customFormat="1">
      <c r="A142" s="15"/>
      <c r="B142" s="256"/>
      <c r="C142" s="257"/>
      <c r="D142" s="236" t="s">
        <v>141</v>
      </c>
      <c r="E142" s="258" t="s">
        <v>1</v>
      </c>
      <c r="F142" s="259" t="s">
        <v>149</v>
      </c>
      <c r="G142" s="257"/>
      <c r="H142" s="260">
        <v>1.6399999999999999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141</v>
      </c>
      <c r="AU142" s="266" t="s">
        <v>85</v>
      </c>
      <c r="AV142" s="15" t="s">
        <v>139</v>
      </c>
      <c r="AW142" s="15" t="s">
        <v>32</v>
      </c>
      <c r="AX142" s="15" t="s">
        <v>83</v>
      </c>
      <c r="AY142" s="266" t="s">
        <v>132</v>
      </c>
    </row>
    <row r="143" s="2" customFormat="1" ht="16.5" customHeight="1">
      <c r="A143" s="39"/>
      <c r="B143" s="40"/>
      <c r="C143" s="220" t="s">
        <v>133</v>
      </c>
      <c r="D143" s="220" t="s">
        <v>135</v>
      </c>
      <c r="E143" s="221" t="s">
        <v>150</v>
      </c>
      <c r="F143" s="222" t="s">
        <v>151</v>
      </c>
      <c r="G143" s="223" t="s">
        <v>145</v>
      </c>
      <c r="H143" s="224">
        <v>0.14000000000000001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40</v>
      </c>
      <c r="O143" s="92"/>
      <c r="P143" s="230">
        <f>O143*H143</f>
        <v>0</v>
      </c>
      <c r="Q143" s="230">
        <v>1.94302</v>
      </c>
      <c r="R143" s="230">
        <f>Q143*H143</f>
        <v>0.27202280000000001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139</v>
      </c>
      <c r="AT143" s="232" t="s">
        <v>135</v>
      </c>
      <c r="AU143" s="232" t="s">
        <v>85</v>
      </c>
      <c r="AY143" s="18" t="s">
        <v>132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139</v>
      </c>
      <c r="BM143" s="232" t="s">
        <v>152</v>
      </c>
    </row>
    <row r="144" s="13" customFormat="1">
      <c r="A144" s="13"/>
      <c r="B144" s="234"/>
      <c r="C144" s="235"/>
      <c r="D144" s="236" t="s">
        <v>141</v>
      </c>
      <c r="E144" s="237" t="s">
        <v>1</v>
      </c>
      <c r="F144" s="238" t="s">
        <v>153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141</v>
      </c>
      <c r="AU144" s="244" t="s">
        <v>85</v>
      </c>
      <c r="AV144" s="13" t="s">
        <v>83</v>
      </c>
      <c r="AW144" s="13" t="s">
        <v>32</v>
      </c>
      <c r="AX144" s="13" t="s">
        <v>75</v>
      </c>
      <c r="AY144" s="244" t="s">
        <v>132</v>
      </c>
    </row>
    <row r="145" s="14" customFormat="1">
      <c r="A145" s="14"/>
      <c r="B145" s="245"/>
      <c r="C145" s="246"/>
      <c r="D145" s="236" t="s">
        <v>141</v>
      </c>
      <c r="E145" s="247" t="s">
        <v>1</v>
      </c>
      <c r="F145" s="248" t="s">
        <v>154</v>
      </c>
      <c r="G145" s="246"/>
      <c r="H145" s="249">
        <v>0.066000000000000003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141</v>
      </c>
      <c r="AU145" s="255" t="s">
        <v>85</v>
      </c>
      <c r="AV145" s="14" t="s">
        <v>85</v>
      </c>
      <c r="AW145" s="14" t="s">
        <v>32</v>
      </c>
      <c r="AX145" s="14" t="s">
        <v>75</v>
      </c>
      <c r="AY145" s="255" t="s">
        <v>132</v>
      </c>
    </row>
    <row r="146" s="13" customFormat="1">
      <c r="A146" s="13"/>
      <c r="B146" s="234"/>
      <c r="C146" s="235"/>
      <c r="D146" s="236" t="s">
        <v>141</v>
      </c>
      <c r="E146" s="237" t="s">
        <v>1</v>
      </c>
      <c r="F146" s="238" t="s">
        <v>155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141</v>
      </c>
      <c r="AU146" s="244" t="s">
        <v>85</v>
      </c>
      <c r="AV146" s="13" t="s">
        <v>83</v>
      </c>
      <c r="AW146" s="13" t="s">
        <v>32</v>
      </c>
      <c r="AX146" s="13" t="s">
        <v>75</v>
      </c>
      <c r="AY146" s="244" t="s">
        <v>132</v>
      </c>
    </row>
    <row r="147" s="14" customFormat="1">
      <c r="A147" s="14"/>
      <c r="B147" s="245"/>
      <c r="C147" s="246"/>
      <c r="D147" s="236" t="s">
        <v>141</v>
      </c>
      <c r="E147" s="247" t="s">
        <v>1</v>
      </c>
      <c r="F147" s="248" t="s">
        <v>156</v>
      </c>
      <c r="G147" s="246"/>
      <c r="H147" s="249">
        <v>0.073999999999999996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141</v>
      </c>
      <c r="AU147" s="255" t="s">
        <v>85</v>
      </c>
      <c r="AV147" s="14" t="s">
        <v>85</v>
      </c>
      <c r="AW147" s="14" t="s">
        <v>32</v>
      </c>
      <c r="AX147" s="14" t="s">
        <v>75</v>
      </c>
      <c r="AY147" s="255" t="s">
        <v>132</v>
      </c>
    </row>
    <row r="148" s="15" customFormat="1">
      <c r="A148" s="15"/>
      <c r="B148" s="256"/>
      <c r="C148" s="257"/>
      <c r="D148" s="236" t="s">
        <v>141</v>
      </c>
      <c r="E148" s="258" t="s">
        <v>1</v>
      </c>
      <c r="F148" s="259" t="s">
        <v>149</v>
      </c>
      <c r="G148" s="257"/>
      <c r="H148" s="260">
        <v>0.14000000000000001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141</v>
      </c>
      <c r="AU148" s="266" t="s">
        <v>85</v>
      </c>
      <c r="AV148" s="15" t="s">
        <v>139</v>
      </c>
      <c r="AW148" s="15" t="s">
        <v>32</v>
      </c>
      <c r="AX148" s="15" t="s">
        <v>83</v>
      </c>
      <c r="AY148" s="266" t="s">
        <v>132</v>
      </c>
    </row>
    <row r="149" s="2" customFormat="1" ht="24.15" customHeight="1">
      <c r="A149" s="39"/>
      <c r="B149" s="40"/>
      <c r="C149" s="220" t="s">
        <v>139</v>
      </c>
      <c r="D149" s="220" t="s">
        <v>135</v>
      </c>
      <c r="E149" s="221" t="s">
        <v>157</v>
      </c>
      <c r="F149" s="222" t="s">
        <v>158</v>
      </c>
      <c r="G149" s="223" t="s">
        <v>159</v>
      </c>
      <c r="H149" s="224">
        <v>0.075999999999999998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40</v>
      </c>
      <c r="O149" s="92"/>
      <c r="P149" s="230">
        <f>O149*H149</f>
        <v>0</v>
      </c>
      <c r="Q149" s="230">
        <v>1.0900000000000001</v>
      </c>
      <c r="R149" s="230">
        <f>Q149*H149</f>
        <v>0.082840000000000011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139</v>
      </c>
      <c r="AT149" s="232" t="s">
        <v>135</v>
      </c>
      <c r="AU149" s="232" t="s">
        <v>85</v>
      </c>
      <c r="AY149" s="18" t="s">
        <v>132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83</v>
      </c>
      <c r="BK149" s="233">
        <f>ROUND(I149*H149,2)</f>
        <v>0</v>
      </c>
      <c r="BL149" s="18" t="s">
        <v>139</v>
      </c>
      <c r="BM149" s="232" t="s">
        <v>160</v>
      </c>
    </row>
    <row r="150" s="13" customFormat="1">
      <c r="A150" s="13"/>
      <c r="B150" s="234"/>
      <c r="C150" s="235"/>
      <c r="D150" s="236" t="s">
        <v>141</v>
      </c>
      <c r="E150" s="237" t="s">
        <v>1</v>
      </c>
      <c r="F150" s="238" t="s">
        <v>153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141</v>
      </c>
      <c r="AU150" s="244" t="s">
        <v>85</v>
      </c>
      <c r="AV150" s="13" t="s">
        <v>83</v>
      </c>
      <c r="AW150" s="13" t="s">
        <v>32</v>
      </c>
      <c r="AX150" s="13" t="s">
        <v>75</v>
      </c>
      <c r="AY150" s="244" t="s">
        <v>132</v>
      </c>
    </row>
    <row r="151" s="14" customFormat="1">
      <c r="A151" s="14"/>
      <c r="B151" s="245"/>
      <c r="C151" s="246"/>
      <c r="D151" s="236" t="s">
        <v>141</v>
      </c>
      <c r="E151" s="247" t="s">
        <v>1</v>
      </c>
      <c r="F151" s="248" t="s">
        <v>161</v>
      </c>
      <c r="G151" s="246"/>
      <c r="H151" s="249">
        <v>0.035999999999999997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141</v>
      </c>
      <c r="AU151" s="255" t="s">
        <v>85</v>
      </c>
      <c r="AV151" s="14" t="s">
        <v>85</v>
      </c>
      <c r="AW151" s="14" t="s">
        <v>32</v>
      </c>
      <c r="AX151" s="14" t="s">
        <v>75</v>
      </c>
      <c r="AY151" s="255" t="s">
        <v>132</v>
      </c>
    </row>
    <row r="152" s="13" customFormat="1">
      <c r="A152" s="13"/>
      <c r="B152" s="234"/>
      <c r="C152" s="235"/>
      <c r="D152" s="236" t="s">
        <v>141</v>
      </c>
      <c r="E152" s="237" t="s">
        <v>1</v>
      </c>
      <c r="F152" s="238" t="s">
        <v>155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141</v>
      </c>
      <c r="AU152" s="244" t="s">
        <v>85</v>
      </c>
      <c r="AV152" s="13" t="s">
        <v>83</v>
      </c>
      <c r="AW152" s="13" t="s">
        <v>32</v>
      </c>
      <c r="AX152" s="13" t="s">
        <v>75</v>
      </c>
      <c r="AY152" s="244" t="s">
        <v>132</v>
      </c>
    </row>
    <row r="153" s="14" customFormat="1">
      <c r="A153" s="14"/>
      <c r="B153" s="245"/>
      <c r="C153" s="246"/>
      <c r="D153" s="236" t="s">
        <v>141</v>
      </c>
      <c r="E153" s="247" t="s">
        <v>1</v>
      </c>
      <c r="F153" s="248" t="s">
        <v>162</v>
      </c>
      <c r="G153" s="246"/>
      <c r="H153" s="249">
        <v>0.040000000000000001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141</v>
      </c>
      <c r="AU153" s="255" t="s">
        <v>85</v>
      </c>
      <c r="AV153" s="14" t="s">
        <v>85</v>
      </c>
      <c r="AW153" s="14" t="s">
        <v>32</v>
      </c>
      <c r="AX153" s="14" t="s">
        <v>75</v>
      </c>
      <c r="AY153" s="255" t="s">
        <v>132</v>
      </c>
    </row>
    <row r="154" s="15" customFormat="1">
      <c r="A154" s="15"/>
      <c r="B154" s="256"/>
      <c r="C154" s="257"/>
      <c r="D154" s="236" t="s">
        <v>141</v>
      </c>
      <c r="E154" s="258" t="s">
        <v>1</v>
      </c>
      <c r="F154" s="259" t="s">
        <v>149</v>
      </c>
      <c r="G154" s="257"/>
      <c r="H154" s="260">
        <v>0.075999999999999998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141</v>
      </c>
      <c r="AU154" s="266" t="s">
        <v>85</v>
      </c>
      <c r="AV154" s="15" t="s">
        <v>139</v>
      </c>
      <c r="AW154" s="15" t="s">
        <v>32</v>
      </c>
      <c r="AX154" s="15" t="s">
        <v>83</v>
      </c>
      <c r="AY154" s="266" t="s">
        <v>132</v>
      </c>
    </row>
    <row r="155" s="2" customFormat="1" ht="24.15" customHeight="1">
      <c r="A155" s="39"/>
      <c r="B155" s="40"/>
      <c r="C155" s="220" t="s">
        <v>163</v>
      </c>
      <c r="D155" s="220" t="s">
        <v>135</v>
      </c>
      <c r="E155" s="221" t="s">
        <v>164</v>
      </c>
      <c r="F155" s="222" t="s">
        <v>165</v>
      </c>
      <c r="G155" s="223" t="s">
        <v>166</v>
      </c>
      <c r="H155" s="224">
        <v>0.79800000000000004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40</v>
      </c>
      <c r="O155" s="92"/>
      <c r="P155" s="230">
        <f>O155*H155</f>
        <v>0</v>
      </c>
      <c r="Q155" s="230">
        <v>0.17818000000000001</v>
      </c>
      <c r="R155" s="230">
        <f>Q155*H155</f>
        <v>0.14218764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139</v>
      </c>
      <c r="AT155" s="232" t="s">
        <v>135</v>
      </c>
      <c r="AU155" s="232" t="s">
        <v>85</v>
      </c>
      <c r="AY155" s="18" t="s">
        <v>132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83</v>
      </c>
      <c r="BK155" s="233">
        <f>ROUND(I155*H155,2)</f>
        <v>0</v>
      </c>
      <c r="BL155" s="18" t="s">
        <v>139</v>
      </c>
      <c r="BM155" s="232" t="s">
        <v>167</v>
      </c>
    </row>
    <row r="156" s="13" customFormat="1">
      <c r="A156" s="13"/>
      <c r="B156" s="234"/>
      <c r="C156" s="235"/>
      <c r="D156" s="236" t="s">
        <v>141</v>
      </c>
      <c r="E156" s="237" t="s">
        <v>1</v>
      </c>
      <c r="F156" s="238" t="s">
        <v>153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141</v>
      </c>
      <c r="AU156" s="244" t="s">
        <v>85</v>
      </c>
      <c r="AV156" s="13" t="s">
        <v>83</v>
      </c>
      <c r="AW156" s="13" t="s">
        <v>32</v>
      </c>
      <c r="AX156" s="13" t="s">
        <v>75</v>
      </c>
      <c r="AY156" s="244" t="s">
        <v>132</v>
      </c>
    </row>
    <row r="157" s="14" customFormat="1">
      <c r="A157" s="14"/>
      <c r="B157" s="245"/>
      <c r="C157" s="246"/>
      <c r="D157" s="236" t="s">
        <v>141</v>
      </c>
      <c r="E157" s="247" t="s">
        <v>1</v>
      </c>
      <c r="F157" s="248" t="s">
        <v>168</v>
      </c>
      <c r="G157" s="246"/>
      <c r="H157" s="249">
        <v>0.378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141</v>
      </c>
      <c r="AU157" s="255" t="s">
        <v>85</v>
      </c>
      <c r="AV157" s="14" t="s">
        <v>85</v>
      </c>
      <c r="AW157" s="14" t="s">
        <v>32</v>
      </c>
      <c r="AX157" s="14" t="s">
        <v>75</v>
      </c>
      <c r="AY157" s="255" t="s">
        <v>132</v>
      </c>
    </row>
    <row r="158" s="13" customFormat="1">
      <c r="A158" s="13"/>
      <c r="B158" s="234"/>
      <c r="C158" s="235"/>
      <c r="D158" s="236" t="s">
        <v>141</v>
      </c>
      <c r="E158" s="237" t="s">
        <v>1</v>
      </c>
      <c r="F158" s="238" t="s">
        <v>155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141</v>
      </c>
      <c r="AU158" s="244" t="s">
        <v>85</v>
      </c>
      <c r="AV158" s="13" t="s">
        <v>83</v>
      </c>
      <c r="AW158" s="13" t="s">
        <v>32</v>
      </c>
      <c r="AX158" s="13" t="s">
        <v>75</v>
      </c>
      <c r="AY158" s="244" t="s">
        <v>132</v>
      </c>
    </row>
    <row r="159" s="14" customFormat="1">
      <c r="A159" s="14"/>
      <c r="B159" s="245"/>
      <c r="C159" s="246"/>
      <c r="D159" s="236" t="s">
        <v>141</v>
      </c>
      <c r="E159" s="247" t="s">
        <v>1</v>
      </c>
      <c r="F159" s="248" t="s">
        <v>169</v>
      </c>
      <c r="G159" s="246"/>
      <c r="H159" s="249">
        <v>0.41999999999999998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141</v>
      </c>
      <c r="AU159" s="255" t="s">
        <v>85</v>
      </c>
      <c r="AV159" s="14" t="s">
        <v>85</v>
      </c>
      <c r="AW159" s="14" t="s">
        <v>32</v>
      </c>
      <c r="AX159" s="14" t="s">
        <v>75</v>
      </c>
      <c r="AY159" s="255" t="s">
        <v>132</v>
      </c>
    </row>
    <row r="160" s="15" customFormat="1">
      <c r="A160" s="15"/>
      <c r="B160" s="256"/>
      <c r="C160" s="257"/>
      <c r="D160" s="236" t="s">
        <v>141</v>
      </c>
      <c r="E160" s="258" t="s">
        <v>1</v>
      </c>
      <c r="F160" s="259" t="s">
        <v>149</v>
      </c>
      <c r="G160" s="257"/>
      <c r="H160" s="260">
        <v>0.79800000000000004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141</v>
      </c>
      <c r="AU160" s="266" t="s">
        <v>85</v>
      </c>
      <c r="AV160" s="15" t="s">
        <v>139</v>
      </c>
      <c r="AW160" s="15" t="s">
        <v>32</v>
      </c>
      <c r="AX160" s="15" t="s">
        <v>83</v>
      </c>
      <c r="AY160" s="266" t="s">
        <v>132</v>
      </c>
    </row>
    <row r="161" s="12" customFormat="1" ht="22.8" customHeight="1">
      <c r="A161" s="12"/>
      <c r="B161" s="204"/>
      <c r="C161" s="205"/>
      <c r="D161" s="206" t="s">
        <v>74</v>
      </c>
      <c r="E161" s="218" t="s">
        <v>170</v>
      </c>
      <c r="F161" s="218" t="s">
        <v>171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SUM(P162:P223)</f>
        <v>0</v>
      </c>
      <c r="Q161" s="212"/>
      <c r="R161" s="213">
        <f>SUM(R162:R223)</f>
        <v>3.6584642899999995</v>
      </c>
      <c r="S161" s="212"/>
      <c r="T161" s="214">
        <f>SUM(T162:T223)</f>
        <v>0.0071346000000000005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83</v>
      </c>
      <c r="AT161" s="216" t="s">
        <v>74</v>
      </c>
      <c r="AU161" s="216" t="s">
        <v>83</v>
      </c>
      <c r="AY161" s="215" t="s">
        <v>132</v>
      </c>
      <c r="BK161" s="217">
        <f>SUM(BK162:BK223)</f>
        <v>0</v>
      </c>
    </row>
    <row r="162" s="2" customFormat="1" ht="24.15" customHeight="1">
      <c r="A162" s="39"/>
      <c r="B162" s="40"/>
      <c r="C162" s="220" t="s">
        <v>170</v>
      </c>
      <c r="D162" s="220" t="s">
        <v>135</v>
      </c>
      <c r="E162" s="221" t="s">
        <v>172</v>
      </c>
      <c r="F162" s="222" t="s">
        <v>173</v>
      </c>
      <c r="G162" s="223" t="s">
        <v>166</v>
      </c>
      <c r="H162" s="224">
        <v>62.567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40</v>
      </c>
      <c r="O162" s="92"/>
      <c r="P162" s="230">
        <f>O162*H162</f>
        <v>0</v>
      </c>
      <c r="Q162" s="230">
        <v>0.0049399999999999999</v>
      </c>
      <c r="R162" s="230">
        <f>Q162*H162</f>
        <v>0.30908098000000001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139</v>
      </c>
      <c r="AT162" s="232" t="s">
        <v>135</v>
      </c>
      <c r="AU162" s="232" t="s">
        <v>85</v>
      </c>
      <c r="AY162" s="18" t="s">
        <v>132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83</v>
      </c>
      <c r="BK162" s="233">
        <f>ROUND(I162*H162,2)</f>
        <v>0</v>
      </c>
      <c r="BL162" s="18" t="s">
        <v>139</v>
      </c>
      <c r="BM162" s="232" t="s">
        <v>174</v>
      </c>
    </row>
    <row r="163" s="2" customFormat="1" ht="24.15" customHeight="1">
      <c r="A163" s="39"/>
      <c r="B163" s="40"/>
      <c r="C163" s="220" t="s">
        <v>175</v>
      </c>
      <c r="D163" s="220" t="s">
        <v>135</v>
      </c>
      <c r="E163" s="221" t="s">
        <v>176</v>
      </c>
      <c r="F163" s="222" t="s">
        <v>177</v>
      </c>
      <c r="G163" s="223" t="s">
        <v>166</v>
      </c>
      <c r="H163" s="224">
        <v>62.656999999999996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40</v>
      </c>
      <c r="O163" s="92"/>
      <c r="P163" s="230">
        <f>O163*H163</f>
        <v>0</v>
      </c>
      <c r="Q163" s="230">
        <v>0.018380000000000001</v>
      </c>
      <c r="R163" s="230">
        <f>Q163*H163</f>
        <v>1.15163566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139</v>
      </c>
      <c r="AT163" s="232" t="s">
        <v>135</v>
      </c>
      <c r="AU163" s="232" t="s">
        <v>85</v>
      </c>
      <c r="AY163" s="18" t="s">
        <v>132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83</v>
      </c>
      <c r="BK163" s="233">
        <f>ROUND(I163*H163,2)</f>
        <v>0</v>
      </c>
      <c r="BL163" s="18" t="s">
        <v>139</v>
      </c>
      <c r="BM163" s="232" t="s">
        <v>178</v>
      </c>
    </row>
    <row r="164" s="14" customFormat="1">
      <c r="A164" s="14"/>
      <c r="B164" s="245"/>
      <c r="C164" s="246"/>
      <c r="D164" s="236" t="s">
        <v>141</v>
      </c>
      <c r="E164" s="247" t="s">
        <v>1</v>
      </c>
      <c r="F164" s="248" t="s">
        <v>179</v>
      </c>
      <c r="G164" s="246"/>
      <c r="H164" s="249">
        <v>23.219999999999999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141</v>
      </c>
      <c r="AU164" s="255" t="s">
        <v>85</v>
      </c>
      <c r="AV164" s="14" t="s">
        <v>85</v>
      </c>
      <c r="AW164" s="14" t="s">
        <v>32</v>
      </c>
      <c r="AX164" s="14" t="s">
        <v>75</v>
      </c>
      <c r="AY164" s="255" t="s">
        <v>132</v>
      </c>
    </row>
    <row r="165" s="16" customFormat="1">
      <c r="A165" s="16"/>
      <c r="B165" s="267"/>
      <c r="C165" s="268"/>
      <c r="D165" s="236" t="s">
        <v>141</v>
      </c>
      <c r="E165" s="269" t="s">
        <v>1</v>
      </c>
      <c r="F165" s="270" t="s">
        <v>180</v>
      </c>
      <c r="G165" s="268"/>
      <c r="H165" s="271">
        <v>23.219999999999999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7" t="s">
        <v>141</v>
      </c>
      <c r="AU165" s="277" t="s">
        <v>85</v>
      </c>
      <c r="AV165" s="16" t="s">
        <v>133</v>
      </c>
      <c r="AW165" s="16" t="s">
        <v>32</v>
      </c>
      <c r="AX165" s="16" t="s">
        <v>75</v>
      </c>
      <c r="AY165" s="277" t="s">
        <v>132</v>
      </c>
    </row>
    <row r="166" s="14" customFormat="1">
      <c r="A166" s="14"/>
      <c r="B166" s="245"/>
      <c r="C166" s="246"/>
      <c r="D166" s="236" t="s">
        <v>141</v>
      </c>
      <c r="E166" s="247" t="s">
        <v>1</v>
      </c>
      <c r="F166" s="248" t="s">
        <v>181</v>
      </c>
      <c r="G166" s="246"/>
      <c r="H166" s="249">
        <v>12.48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141</v>
      </c>
      <c r="AU166" s="255" t="s">
        <v>85</v>
      </c>
      <c r="AV166" s="14" t="s">
        <v>85</v>
      </c>
      <c r="AW166" s="14" t="s">
        <v>32</v>
      </c>
      <c r="AX166" s="14" t="s">
        <v>75</v>
      </c>
      <c r="AY166" s="255" t="s">
        <v>132</v>
      </c>
    </row>
    <row r="167" s="14" customFormat="1">
      <c r="A167" s="14"/>
      <c r="B167" s="245"/>
      <c r="C167" s="246"/>
      <c r="D167" s="236" t="s">
        <v>141</v>
      </c>
      <c r="E167" s="247" t="s">
        <v>1</v>
      </c>
      <c r="F167" s="248" t="s">
        <v>182</v>
      </c>
      <c r="G167" s="246"/>
      <c r="H167" s="249">
        <v>5.46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141</v>
      </c>
      <c r="AU167" s="255" t="s">
        <v>85</v>
      </c>
      <c r="AV167" s="14" t="s">
        <v>85</v>
      </c>
      <c r="AW167" s="14" t="s">
        <v>32</v>
      </c>
      <c r="AX167" s="14" t="s">
        <v>75</v>
      </c>
      <c r="AY167" s="255" t="s">
        <v>132</v>
      </c>
    </row>
    <row r="168" s="14" customFormat="1">
      <c r="A168" s="14"/>
      <c r="B168" s="245"/>
      <c r="C168" s="246"/>
      <c r="D168" s="236" t="s">
        <v>141</v>
      </c>
      <c r="E168" s="247" t="s">
        <v>1</v>
      </c>
      <c r="F168" s="248" t="s">
        <v>183</v>
      </c>
      <c r="G168" s="246"/>
      <c r="H168" s="249">
        <v>-2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141</v>
      </c>
      <c r="AU168" s="255" t="s">
        <v>85</v>
      </c>
      <c r="AV168" s="14" t="s">
        <v>85</v>
      </c>
      <c r="AW168" s="14" t="s">
        <v>32</v>
      </c>
      <c r="AX168" s="14" t="s">
        <v>75</v>
      </c>
      <c r="AY168" s="255" t="s">
        <v>132</v>
      </c>
    </row>
    <row r="169" s="16" customFormat="1">
      <c r="A169" s="16"/>
      <c r="B169" s="267"/>
      <c r="C169" s="268"/>
      <c r="D169" s="236" t="s">
        <v>141</v>
      </c>
      <c r="E169" s="269" t="s">
        <v>1</v>
      </c>
      <c r="F169" s="270" t="s">
        <v>180</v>
      </c>
      <c r="G169" s="268"/>
      <c r="H169" s="271">
        <v>15.940000000000001</v>
      </c>
      <c r="I169" s="272"/>
      <c r="J169" s="268"/>
      <c r="K169" s="268"/>
      <c r="L169" s="273"/>
      <c r="M169" s="274"/>
      <c r="N169" s="275"/>
      <c r="O169" s="275"/>
      <c r="P169" s="275"/>
      <c r="Q169" s="275"/>
      <c r="R169" s="275"/>
      <c r="S169" s="275"/>
      <c r="T169" s="27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7" t="s">
        <v>141</v>
      </c>
      <c r="AU169" s="277" t="s">
        <v>85</v>
      </c>
      <c r="AV169" s="16" t="s">
        <v>133</v>
      </c>
      <c r="AW169" s="16" t="s">
        <v>32</v>
      </c>
      <c r="AX169" s="16" t="s">
        <v>75</v>
      </c>
      <c r="AY169" s="277" t="s">
        <v>132</v>
      </c>
    </row>
    <row r="170" s="14" customFormat="1">
      <c r="A170" s="14"/>
      <c r="B170" s="245"/>
      <c r="C170" s="246"/>
      <c r="D170" s="236" t="s">
        <v>141</v>
      </c>
      <c r="E170" s="247" t="s">
        <v>1</v>
      </c>
      <c r="F170" s="248" t="s">
        <v>184</v>
      </c>
      <c r="G170" s="246"/>
      <c r="H170" s="249">
        <v>16.605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141</v>
      </c>
      <c r="AU170" s="255" t="s">
        <v>85</v>
      </c>
      <c r="AV170" s="14" t="s">
        <v>85</v>
      </c>
      <c r="AW170" s="14" t="s">
        <v>32</v>
      </c>
      <c r="AX170" s="14" t="s">
        <v>75</v>
      </c>
      <c r="AY170" s="255" t="s">
        <v>132</v>
      </c>
    </row>
    <row r="171" s="14" customFormat="1">
      <c r="A171" s="14"/>
      <c r="B171" s="245"/>
      <c r="C171" s="246"/>
      <c r="D171" s="236" t="s">
        <v>141</v>
      </c>
      <c r="E171" s="247" t="s">
        <v>1</v>
      </c>
      <c r="F171" s="248" t="s">
        <v>185</v>
      </c>
      <c r="G171" s="246"/>
      <c r="H171" s="249">
        <v>5.5800000000000001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141</v>
      </c>
      <c r="AU171" s="255" t="s">
        <v>85</v>
      </c>
      <c r="AV171" s="14" t="s">
        <v>85</v>
      </c>
      <c r="AW171" s="14" t="s">
        <v>32</v>
      </c>
      <c r="AX171" s="14" t="s">
        <v>75</v>
      </c>
      <c r="AY171" s="255" t="s">
        <v>132</v>
      </c>
    </row>
    <row r="172" s="14" customFormat="1">
      <c r="A172" s="14"/>
      <c r="B172" s="245"/>
      <c r="C172" s="246"/>
      <c r="D172" s="236" t="s">
        <v>141</v>
      </c>
      <c r="E172" s="247" t="s">
        <v>1</v>
      </c>
      <c r="F172" s="248" t="s">
        <v>186</v>
      </c>
      <c r="G172" s="246"/>
      <c r="H172" s="249">
        <v>6.6150000000000002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141</v>
      </c>
      <c r="AU172" s="255" t="s">
        <v>85</v>
      </c>
      <c r="AV172" s="14" t="s">
        <v>85</v>
      </c>
      <c r="AW172" s="14" t="s">
        <v>32</v>
      </c>
      <c r="AX172" s="14" t="s">
        <v>75</v>
      </c>
      <c r="AY172" s="255" t="s">
        <v>132</v>
      </c>
    </row>
    <row r="173" s="14" customFormat="1">
      <c r="A173" s="14"/>
      <c r="B173" s="245"/>
      <c r="C173" s="246"/>
      <c r="D173" s="236" t="s">
        <v>141</v>
      </c>
      <c r="E173" s="247" t="s">
        <v>1</v>
      </c>
      <c r="F173" s="248" t="s">
        <v>187</v>
      </c>
      <c r="G173" s="246"/>
      <c r="H173" s="249">
        <v>-2.121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141</v>
      </c>
      <c r="AU173" s="255" t="s">
        <v>85</v>
      </c>
      <c r="AV173" s="14" t="s">
        <v>85</v>
      </c>
      <c r="AW173" s="14" t="s">
        <v>32</v>
      </c>
      <c r="AX173" s="14" t="s">
        <v>75</v>
      </c>
      <c r="AY173" s="255" t="s">
        <v>132</v>
      </c>
    </row>
    <row r="174" s="14" customFormat="1">
      <c r="A174" s="14"/>
      <c r="B174" s="245"/>
      <c r="C174" s="246"/>
      <c r="D174" s="236" t="s">
        <v>141</v>
      </c>
      <c r="E174" s="247" t="s">
        <v>1</v>
      </c>
      <c r="F174" s="248" t="s">
        <v>188</v>
      </c>
      <c r="G174" s="246"/>
      <c r="H174" s="249">
        <v>-3.1819999999999999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141</v>
      </c>
      <c r="AU174" s="255" t="s">
        <v>85</v>
      </c>
      <c r="AV174" s="14" t="s">
        <v>85</v>
      </c>
      <c r="AW174" s="14" t="s">
        <v>32</v>
      </c>
      <c r="AX174" s="14" t="s">
        <v>75</v>
      </c>
      <c r="AY174" s="255" t="s">
        <v>132</v>
      </c>
    </row>
    <row r="175" s="16" customFormat="1">
      <c r="A175" s="16"/>
      <c r="B175" s="267"/>
      <c r="C175" s="268"/>
      <c r="D175" s="236" t="s">
        <v>141</v>
      </c>
      <c r="E175" s="269" t="s">
        <v>1</v>
      </c>
      <c r="F175" s="270" t="s">
        <v>180</v>
      </c>
      <c r="G175" s="268"/>
      <c r="H175" s="271">
        <v>23.497000000000007</v>
      </c>
      <c r="I175" s="272"/>
      <c r="J175" s="268"/>
      <c r="K175" s="268"/>
      <c r="L175" s="273"/>
      <c r="M175" s="274"/>
      <c r="N175" s="275"/>
      <c r="O175" s="275"/>
      <c r="P175" s="275"/>
      <c r="Q175" s="275"/>
      <c r="R175" s="275"/>
      <c r="S175" s="275"/>
      <c r="T175" s="27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7" t="s">
        <v>141</v>
      </c>
      <c r="AU175" s="277" t="s">
        <v>85</v>
      </c>
      <c r="AV175" s="16" t="s">
        <v>133</v>
      </c>
      <c r="AW175" s="16" t="s">
        <v>32</v>
      </c>
      <c r="AX175" s="16" t="s">
        <v>75</v>
      </c>
      <c r="AY175" s="277" t="s">
        <v>132</v>
      </c>
    </row>
    <row r="176" s="15" customFormat="1">
      <c r="A176" s="15"/>
      <c r="B176" s="256"/>
      <c r="C176" s="257"/>
      <c r="D176" s="236" t="s">
        <v>141</v>
      </c>
      <c r="E176" s="258" t="s">
        <v>1</v>
      </c>
      <c r="F176" s="259" t="s">
        <v>149</v>
      </c>
      <c r="G176" s="257"/>
      <c r="H176" s="260">
        <v>62.656999999999996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141</v>
      </c>
      <c r="AU176" s="266" t="s">
        <v>85</v>
      </c>
      <c r="AV176" s="15" t="s">
        <v>139</v>
      </c>
      <c r="AW176" s="15" t="s">
        <v>32</v>
      </c>
      <c r="AX176" s="15" t="s">
        <v>83</v>
      </c>
      <c r="AY176" s="266" t="s">
        <v>132</v>
      </c>
    </row>
    <row r="177" s="2" customFormat="1" ht="24.15" customHeight="1">
      <c r="A177" s="39"/>
      <c r="B177" s="40"/>
      <c r="C177" s="220" t="s">
        <v>189</v>
      </c>
      <c r="D177" s="220" t="s">
        <v>135</v>
      </c>
      <c r="E177" s="221" t="s">
        <v>190</v>
      </c>
      <c r="F177" s="222" t="s">
        <v>191</v>
      </c>
      <c r="G177" s="223" t="s">
        <v>166</v>
      </c>
      <c r="H177" s="224">
        <v>125.134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40</v>
      </c>
      <c r="O177" s="92"/>
      <c r="P177" s="230">
        <f>O177*H177</f>
        <v>0</v>
      </c>
      <c r="Q177" s="230">
        <v>0.0079000000000000008</v>
      </c>
      <c r="R177" s="230">
        <f>Q177*H177</f>
        <v>0.98855860000000007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139</v>
      </c>
      <c r="AT177" s="232" t="s">
        <v>135</v>
      </c>
      <c r="AU177" s="232" t="s">
        <v>85</v>
      </c>
      <c r="AY177" s="18" t="s">
        <v>132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83</v>
      </c>
      <c r="BK177" s="233">
        <f>ROUND(I177*H177,2)</f>
        <v>0</v>
      </c>
      <c r="BL177" s="18" t="s">
        <v>139</v>
      </c>
      <c r="BM177" s="232" t="s">
        <v>192</v>
      </c>
    </row>
    <row r="178" s="14" customFormat="1">
      <c r="A178" s="14"/>
      <c r="B178" s="245"/>
      <c r="C178" s="246"/>
      <c r="D178" s="236" t="s">
        <v>141</v>
      </c>
      <c r="E178" s="247" t="s">
        <v>1</v>
      </c>
      <c r="F178" s="248" t="s">
        <v>193</v>
      </c>
      <c r="G178" s="246"/>
      <c r="H178" s="249">
        <v>125.134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141</v>
      </c>
      <c r="AU178" s="255" t="s">
        <v>85</v>
      </c>
      <c r="AV178" s="14" t="s">
        <v>85</v>
      </c>
      <c r="AW178" s="14" t="s">
        <v>32</v>
      </c>
      <c r="AX178" s="14" t="s">
        <v>83</v>
      </c>
      <c r="AY178" s="255" t="s">
        <v>132</v>
      </c>
    </row>
    <row r="179" s="2" customFormat="1" ht="24.15" customHeight="1">
      <c r="A179" s="39"/>
      <c r="B179" s="40"/>
      <c r="C179" s="220" t="s">
        <v>194</v>
      </c>
      <c r="D179" s="220" t="s">
        <v>135</v>
      </c>
      <c r="E179" s="221" t="s">
        <v>195</v>
      </c>
      <c r="F179" s="222" t="s">
        <v>196</v>
      </c>
      <c r="G179" s="223" t="s">
        <v>138</v>
      </c>
      <c r="H179" s="224">
        <v>4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40</v>
      </c>
      <c r="O179" s="92"/>
      <c r="P179" s="230">
        <f>O179*H179</f>
        <v>0</v>
      </c>
      <c r="Q179" s="230">
        <v>0.1658</v>
      </c>
      <c r="R179" s="230">
        <f>Q179*H179</f>
        <v>0.66320000000000001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139</v>
      </c>
      <c r="AT179" s="232" t="s">
        <v>135</v>
      </c>
      <c r="AU179" s="232" t="s">
        <v>85</v>
      </c>
      <c r="AY179" s="18" t="s">
        <v>132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83</v>
      </c>
      <c r="BK179" s="233">
        <f>ROUND(I179*H179,2)</f>
        <v>0</v>
      </c>
      <c r="BL179" s="18" t="s">
        <v>139</v>
      </c>
      <c r="BM179" s="232" t="s">
        <v>197</v>
      </c>
    </row>
    <row r="180" s="13" customFormat="1">
      <c r="A180" s="13"/>
      <c r="B180" s="234"/>
      <c r="C180" s="235"/>
      <c r="D180" s="236" t="s">
        <v>141</v>
      </c>
      <c r="E180" s="237" t="s">
        <v>1</v>
      </c>
      <c r="F180" s="238" t="s">
        <v>198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141</v>
      </c>
      <c r="AU180" s="244" t="s">
        <v>85</v>
      </c>
      <c r="AV180" s="13" t="s">
        <v>83</v>
      </c>
      <c r="AW180" s="13" t="s">
        <v>32</v>
      </c>
      <c r="AX180" s="13" t="s">
        <v>75</v>
      </c>
      <c r="AY180" s="244" t="s">
        <v>132</v>
      </c>
    </row>
    <row r="181" s="14" customFormat="1">
      <c r="A181" s="14"/>
      <c r="B181" s="245"/>
      <c r="C181" s="246"/>
      <c r="D181" s="236" t="s">
        <v>141</v>
      </c>
      <c r="E181" s="247" t="s">
        <v>1</v>
      </c>
      <c r="F181" s="248" t="s">
        <v>199</v>
      </c>
      <c r="G181" s="246"/>
      <c r="H181" s="249">
        <v>4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141</v>
      </c>
      <c r="AU181" s="255" t="s">
        <v>85</v>
      </c>
      <c r="AV181" s="14" t="s">
        <v>85</v>
      </c>
      <c r="AW181" s="14" t="s">
        <v>32</v>
      </c>
      <c r="AX181" s="14" t="s">
        <v>83</v>
      </c>
      <c r="AY181" s="255" t="s">
        <v>132</v>
      </c>
    </row>
    <row r="182" s="2" customFormat="1" ht="24.15" customHeight="1">
      <c r="A182" s="39"/>
      <c r="B182" s="40"/>
      <c r="C182" s="220" t="s">
        <v>200</v>
      </c>
      <c r="D182" s="220" t="s">
        <v>135</v>
      </c>
      <c r="E182" s="221" t="s">
        <v>201</v>
      </c>
      <c r="F182" s="222" t="s">
        <v>202</v>
      </c>
      <c r="G182" s="223" t="s">
        <v>166</v>
      </c>
      <c r="H182" s="224">
        <v>14.039999999999999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40</v>
      </c>
      <c r="O182" s="92"/>
      <c r="P182" s="230">
        <f>O182*H182</f>
        <v>0</v>
      </c>
      <c r="Q182" s="230">
        <v>0.00025999999999999998</v>
      </c>
      <c r="R182" s="230">
        <f>Q182*H182</f>
        <v>0.0036503999999999994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139</v>
      </c>
      <c r="AT182" s="232" t="s">
        <v>135</v>
      </c>
      <c r="AU182" s="232" t="s">
        <v>85</v>
      </c>
      <c r="AY182" s="18" t="s">
        <v>132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83</v>
      </c>
      <c r="BK182" s="233">
        <f>ROUND(I182*H182,2)</f>
        <v>0</v>
      </c>
      <c r="BL182" s="18" t="s">
        <v>139</v>
      </c>
      <c r="BM182" s="232" t="s">
        <v>203</v>
      </c>
    </row>
    <row r="183" s="2" customFormat="1" ht="24.15" customHeight="1">
      <c r="A183" s="39"/>
      <c r="B183" s="40"/>
      <c r="C183" s="220" t="s">
        <v>204</v>
      </c>
      <c r="D183" s="220" t="s">
        <v>135</v>
      </c>
      <c r="E183" s="221" t="s">
        <v>205</v>
      </c>
      <c r="F183" s="222" t="s">
        <v>206</v>
      </c>
      <c r="G183" s="223" t="s">
        <v>166</v>
      </c>
      <c r="H183" s="224">
        <v>14.039999999999999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40</v>
      </c>
      <c r="O183" s="92"/>
      <c r="P183" s="230">
        <f>O183*H183</f>
        <v>0</v>
      </c>
      <c r="Q183" s="230">
        <v>0.0030000000000000001</v>
      </c>
      <c r="R183" s="230">
        <f>Q183*H183</f>
        <v>0.042119999999999998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139</v>
      </c>
      <c r="AT183" s="232" t="s">
        <v>135</v>
      </c>
      <c r="AU183" s="232" t="s">
        <v>85</v>
      </c>
      <c r="AY183" s="18" t="s">
        <v>132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83</v>
      </c>
      <c r="BK183" s="233">
        <f>ROUND(I183*H183,2)</f>
        <v>0</v>
      </c>
      <c r="BL183" s="18" t="s">
        <v>139</v>
      </c>
      <c r="BM183" s="232" t="s">
        <v>207</v>
      </c>
    </row>
    <row r="184" s="13" customFormat="1">
      <c r="A184" s="13"/>
      <c r="B184" s="234"/>
      <c r="C184" s="235"/>
      <c r="D184" s="236" t="s">
        <v>141</v>
      </c>
      <c r="E184" s="237" t="s">
        <v>1</v>
      </c>
      <c r="F184" s="238" t="s">
        <v>208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141</v>
      </c>
      <c r="AU184" s="244" t="s">
        <v>85</v>
      </c>
      <c r="AV184" s="13" t="s">
        <v>83</v>
      </c>
      <c r="AW184" s="13" t="s">
        <v>32</v>
      </c>
      <c r="AX184" s="13" t="s">
        <v>75</v>
      </c>
      <c r="AY184" s="244" t="s">
        <v>132</v>
      </c>
    </row>
    <row r="185" s="14" customFormat="1">
      <c r="A185" s="14"/>
      <c r="B185" s="245"/>
      <c r="C185" s="246"/>
      <c r="D185" s="236" t="s">
        <v>141</v>
      </c>
      <c r="E185" s="247" t="s">
        <v>1</v>
      </c>
      <c r="F185" s="248" t="s">
        <v>209</v>
      </c>
      <c r="G185" s="246"/>
      <c r="H185" s="249">
        <v>7.0199999999999996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141</v>
      </c>
      <c r="AU185" s="255" t="s">
        <v>85</v>
      </c>
      <c r="AV185" s="14" t="s">
        <v>85</v>
      </c>
      <c r="AW185" s="14" t="s">
        <v>32</v>
      </c>
      <c r="AX185" s="14" t="s">
        <v>75</v>
      </c>
      <c r="AY185" s="255" t="s">
        <v>132</v>
      </c>
    </row>
    <row r="186" s="14" customFormat="1">
      <c r="A186" s="14"/>
      <c r="B186" s="245"/>
      <c r="C186" s="246"/>
      <c r="D186" s="236" t="s">
        <v>141</v>
      </c>
      <c r="E186" s="247" t="s">
        <v>1</v>
      </c>
      <c r="F186" s="248" t="s">
        <v>209</v>
      </c>
      <c r="G186" s="246"/>
      <c r="H186" s="249">
        <v>7.0199999999999996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141</v>
      </c>
      <c r="AU186" s="255" t="s">
        <v>85</v>
      </c>
      <c r="AV186" s="14" t="s">
        <v>85</v>
      </c>
      <c r="AW186" s="14" t="s">
        <v>32</v>
      </c>
      <c r="AX186" s="14" t="s">
        <v>75</v>
      </c>
      <c r="AY186" s="255" t="s">
        <v>132</v>
      </c>
    </row>
    <row r="187" s="15" customFormat="1">
      <c r="A187" s="15"/>
      <c r="B187" s="256"/>
      <c r="C187" s="257"/>
      <c r="D187" s="236" t="s">
        <v>141</v>
      </c>
      <c r="E187" s="258" t="s">
        <v>1</v>
      </c>
      <c r="F187" s="259" t="s">
        <v>149</v>
      </c>
      <c r="G187" s="257"/>
      <c r="H187" s="260">
        <v>14.039999999999999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141</v>
      </c>
      <c r="AU187" s="266" t="s">
        <v>85</v>
      </c>
      <c r="AV187" s="15" t="s">
        <v>139</v>
      </c>
      <c r="AW187" s="15" t="s">
        <v>32</v>
      </c>
      <c r="AX187" s="15" t="s">
        <v>83</v>
      </c>
      <c r="AY187" s="266" t="s">
        <v>132</v>
      </c>
    </row>
    <row r="188" s="2" customFormat="1" ht="24.15" customHeight="1">
      <c r="A188" s="39"/>
      <c r="B188" s="40"/>
      <c r="C188" s="220" t="s">
        <v>8</v>
      </c>
      <c r="D188" s="220" t="s">
        <v>135</v>
      </c>
      <c r="E188" s="221" t="s">
        <v>210</v>
      </c>
      <c r="F188" s="222" t="s">
        <v>211</v>
      </c>
      <c r="G188" s="223" t="s">
        <v>166</v>
      </c>
      <c r="H188" s="224">
        <v>2.7930000000000001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40</v>
      </c>
      <c r="O188" s="92"/>
      <c r="P188" s="230">
        <f>O188*H188</f>
        <v>0</v>
      </c>
      <c r="Q188" s="230">
        <v>0.00084999999999999995</v>
      </c>
      <c r="R188" s="230">
        <f>Q188*H188</f>
        <v>0.0023740499999999999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139</v>
      </c>
      <c r="AT188" s="232" t="s">
        <v>135</v>
      </c>
      <c r="AU188" s="232" t="s">
        <v>85</v>
      </c>
      <c r="AY188" s="18" t="s">
        <v>132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83</v>
      </c>
      <c r="BK188" s="233">
        <f>ROUND(I188*H188,2)</f>
        <v>0</v>
      </c>
      <c r="BL188" s="18" t="s">
        <v>139</v>
      </c>
      <c r="BM188" s="232" t="s">
        <v>212</v>
      </c>
    </row>
    <row r="189" s="13" customFormat="1">
      <c r="A189" s="13"/>
      <c r="B189" s="234"/>
      <c r="C189" s="235"/>
      <c r="D189" s="236" t="s">
        <v>141</v>
      </c>
      <c r="E189" s="237" t="s">
        <v>1</v>
      </c>
      <c r="F189" s="238" t="s">
        <v>153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141</v>
      </c>
      <c r="AU189" s="244" t="s">
        <v>85</v>
      </c>
      <c r="AV189" s="13" t="s">
        <v>83</v>
      </c>
      <c r="AW189" s="13" t="s">
        <v>32</v>
      </c>
      <c r="AX189" s="13" t="s">
        <v>75</v>
      </c>
      <c r="AY189" s="244" t="s">
        <v>132</v>
      </c>
    </row>
    <row r="190" s="14" customFormat="1">
      <c r="A190" s="14"/>
      <c r="B190" s="245"/>
      <c r="C190" s="246"/>
      <c r="D190" s="236" t="s">
        <v>141</v>
      </c>
      <c r="E190" s="247" t="s">
        <v>1</v>
      </c>
      <c r="F190" s="248" t="s">
        <v>213</v>
      </c>
      <c r="G190" s="246"/>
      <c r="H190" s="249">
        <v>1.323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141</v>
      </c>
      <c r="AU190" s="255" t="s">
        <v>85</v>
      </c>
      <c r="AV190" s="14" t="s">
        <v>85</v>
      </c>
      <c r="AW190" s="14" t="s">
        <v>32</v>
      </c>
      <c r="AX190" s="14" t="s">
        <v>75</v>
      </c>
      <c r="AY190" s="255" t="s">
        <v>132</v>
      </c>
    </row>
    <row r="191" s="13" customFormat="1">
      <c r="A191" s="13"/>
      <c r="B191" s="234"/>
      <c r="C191" s="235"/>
      <c r="D191" s="236" t="s">
        <v>141</v>
      </c>
      <c r="E191" s="237" t="s">
        <v>1</v>
      </c>
      <c r="F191" s="238" t="s">
        <v>155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141</v>
      </c>
      <c r="AU191" s="244" t="s">
        <v>85</v>
      </c>
      <c r="AV191" s="13" t="s">
        <v>83</v>
      </c>
      <c r="AW191" s="13" t="s">
        <v>32</v>
      </c>
      <c r="AX191" s="13" t="s">
        <v>75</v>
      </c>
      <c r="AY191" s="244" t="s">
        <v>132</v>
      </c>
    </row>
    <row r="192" s="14" customFormat="1">
      <c r="A192" s="14"/>
      <c r="B192" s="245"/>
      <c r="C192" s="246"/>
      <c r="D192" s="236" t="s">
        <v>141</v>
      </c>
      <c r="E192" s="247" t="s">
        <v>1</v>
      </c>
      <c r="F192" s="248" t="s">
        <v>214</v>
      </c>
      <c r="G192" s="246"/>
      <c r="H192" s="249">
        <v>1.47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141</v>
      </c>
      <c r="AU192" s="255" t="s">
        <v>85</v>
      </c>
      <c r="AV192" s="14" t="s">
        <v>85</v>
      </c>
      <c r="AW192" s="14" t="s">
        <v>32</v>
      </c>
      <c r="AX192" s="14" t="s">
        <v>75</v>
      </c>
      <c r="AY192" s="255" t="s">
        <v>132</v>
      </c>
    </row>
    <row r="193" s="15" customFormat="1">
      <c r="A193" s="15"/>
      <c r="B193" s="256"/>
      <c r="C193" s="257"/>
      <c r="D193" s="236" t="s">
        <v>141</v>
      </c>
      <c r="E193" s="258" t="s">
        <v>1</v>
      </c>
      <c r="F193" s="259" t="s">
        <v>149</v>
      </c>
      <c r="G193" s="257"/>
      <c r="H193" s="260">
        <v>2.7930000000000001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141</v>
      </c>
      <c r="AU193" s="266" t="s">
        <v>85</v>
      </c>
      <c r="AV193" s="15" t="s">
        <v>139</v>
      </c>
      <c r="AW193" s="15" t="s">
        <v>32</v>
      </c>
      <c r="AX193" s="15" t="s">
        <v>83</v>
      </c>
      <c r="AY193" s="266" t="s">
        <v>132</v>
      </c>
    </row>
    <row r="194" s="2" customFormat="1" ht="16.5" customHeight="1">
      <c r="A194" s="39"/>
      <c r="B194" s="40"/>
      <c r="C194" s="220" t="s">
        <v>215</v>
      </c>
      <c r="D194" s="220" t="s">
        <v>135</v>
      </c>
      <c r="E194" s="221" t="s">
        <v>216</v>
      </c>
      <c r="F194" s="222" t="s">
        <v>217</v>
      </c>
      <c r="G194" s="223" t="s">
        <v>166</v>
      </c>
      <c r="H194" s="224">
        <v>23.782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40</v>
      </c>
      <c r="O194" s="92"/>
      <c r="P194" s="230">
        <f>O194*H194</f>
        <v>0</v>
      </c>
      <c r="Q194" s="230">
        <v>4.0000000000000003E-05</v>
      </c>
      <c r="R194" s="230">
        <f>Q194*H194</f>
        <v>0.00095128000000000009</v>
      </c>
      <c r="S194" s="230">
        <v>6.0000000000000002E-05</v>
      </c>
      <c r="T194" s="231">
        <f>S194*H194</f>
        <v>0.0014269200000000001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139</v>
      </c>
      <c r="AT194" s="232" t="s">
        <v>135</v>
      </c>
      <c r="AU194" s="232" t="s">
        <v>85</v>
      </c>
      <c r="AY194" s="18" t="s">
        <v>132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83</v>
      </c>
      <c r="BK194" s="233">
        <f>ROUND(I194*H194,2)</f>
        <v>0</v>
      </c>
      <c r="BL194" s="18" t="s">
        <v>139</v>
      </c>
      <c r="BM194" s="232" t="s">
        <v>218</v>
      </c>
    </row>
    <row r="195" s="13" customFormat="1">
      <c r="A195" s="13"/>
      <c r="B195" s="234"/>
      <c r="C195" s="235"/>
      <c r="D195" s="236" t="s">
        <v>141</v>
      </c>
      <c r="E195" s="237" t="s">
        <v>1</v>
      </c>
      <c r="F195" s="238" t="s">
        <v>219</v>
      </c>
      <c r="G195" s="235"/>
      <c r="H195" s="237" t="s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141</v>
      </c>
      <c r="AU195" s="244" t="s">
        <v>85</v>
      </c>
      <c r="AV195" s="13" t="s">
        <v>83</v>
      </c>
      <c r="AW195" s="13" t="s">
        <v>32</v>
      </c>
      <c r="AX195" s="13" t="s">
        <v>75</v>
      </c>
      <c r="AY195" s="244" t="s">
        <v>132</v>
      </c>
    </row>
    <row r="196" s="14" customFormat="1">
      <c r="A196" s="14"/>
      <c r="B196" s="245"/>
      <c r="C196" s="246"/>
      <c r="D196" s="236" t="s">
        <v>141</v>
      </c>
      <c r="E196" s="247" t="s">
        <v>1</v>
      </c>
      <c r="F196" s="248" t="s">
        <v>220</v>
      </c>
      <c r="G196" s="246"/>
      <c r="H196" s="249">
        <v>10.192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141</v>
      </c>
      <c r="AU196" s="255" t="s">
        <v>85</v>
      </c>
      <c r="AV196" s="14" t="s">
        <v>85</v>
      </c>
      <c r="AW196" s="14" t="s">
        <v>32</v>
      </c>
      <c r="AX196" s="14" t="s">
        <v>75</v>
      </c>
      <c r="AY196" s="255" t="s">
        <v>132</v>
      </c>
    </row>
    <row r="197" s="14" customFormat="1">
      <c r="A197" s="14"/>
      <c r="B197" s="245"/>
      <c r="C197" s="246"/>
      <c r="D197" s="236" t="s">
        <v>141</v>
      </c>
      <c r="E197" s="247" t="s">
        <v>1</v>
      </c>
      <c r="F197" s="248" t="s">
        <v>221</v>
      </c>
      <c r="G197" s="246"/>
      <c r="H197" s="249">
        <v>3.5899999999999999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141</v>
      </c>
      <c r="AU197" s="255" t="s">
        <v>85</v>
      </c>
      <c r="AV197" s="14" t="s">
        <v>85</v>
      </c>
      <c r="AW197" s="14" t="s">
        <v>32</v>
      </c>
      <c r="AX197" s="14" t="s">
        <v>75</v>
      </c>
      <c r="AY197" s="255" t="s">
        <v>132</v>
      </c>
    </row>
    <row r="198" s="13" customFormat="1">
      <c r="A198" s="13"/>
      <c r="B198" s="234"/>
      <c r="C198" s="235"/>
      <c r="D198" s="236" t="s">
        <v>141</v>
      </c>
      <c r="E198" s="237" t="s">
        <v>1</v>
      </c>
      <c r="F198" s="238" t="s">
        <v>222</v>
      </c>
      <c r="G198" s="235"/>
      <c r="H198" s="237" t="s">
        <v>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141</v>
      </c>
      <c r="AU198" s="244" t="s">
        <v>85</v>
      </c>
      <c r="AV198" s="13" t="s">
        <v>83</v>
      </c>
      <c r="AW198" s="13" t="s">
        <v>32</v>
      </c>
      <c r="AX198" s="13" t="s">
        <v>75</v>
      </c>
      <c r="AY198" s="244" t="s">
        <v>132</v>
      </c>
    </row>
    <row r="199" s="14" customFormat="1">
      <c r="A199" s="14"/>
      <c r="B199" s="245"/>
      <c r="C199" s="246"/>
      <c r="D199" s="236" t="s">
        <v>141</v>
      </c>
      <c r="E199" s="247" t="s">
        <v>1</v>
      </c>
      <c r="F199" s="248" t="s">
        <v>200</v>
      </c>
      <c r="G199" s="246"/>
      <c r="H199" s="249">
        <v>10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141</v>
      </c>
      <c r="AU199" s="255" t="s">
        <v>85</v>
      </c>
      <c r="AV199" s="14" t="s">
        <v>85</v>
      </c>
      <c r="AW199" s="14" t="s">
        <v>32</v>
      </c>
      <c r="AX199" s="14" t="s">
        <v>75</v>
      </c>
      <c r="AY199" s="255" t="s">
        <v>132</v>
      </c>
    </row>
    <row r="200" s="15" customFormat="1">
      <c r="A200" s="15"/>
      <c r="B200" s="256"/>
      <c r="C200" s="257"/>
      <c r="D200" s="236" t="s">
        <v>141</v>
      </c>
      <c r="E200" s="258" t="s">
        <v>1</v>
      </c>
      <c r="F200" s="259" t="s">
        <v>149</v>
      </c>
      <c r="G200" s="257"/>
      <c r="H200" s="260">
        <v>23.782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141</v>
      </c>
      <c r="AU200" s="266" t="s">
        <v>85</v>
      </c>
      <c r="AV200" s="15" t="s">
        <v>139</v>
      </c>
      <c r="AW200" s="15" t="s">
        <v>32</v>
      </c>
      <c r="AX200" s="15" t="s">
        <v>83</v>
      </c>
      <c r="AY200" s="266" t="s">
        <v>132</v>
      </c>
    </row>
    <row r="201" s="2" customFormat="1" ht="16.5" customHeight="1">
      <c r="A201" s="39"/>
      <c r="B201" s="40"/>
      <c r="C201" s="220" t="s">
        <v>223</v>
      </c>
      <c r="D201" s="220" t="s">
        <v>135</v>
      </c>
      <c r="E201" s="221" t="s">
        <v>224</v>
      </c>
      <c r="F201" s="222" t="s">
        <v>225</v>
      </c>
      <c r="G201" s="223" t="s">
        <v>166</v>
      </c>
      <c r="H201" s="224">
        <v>23.782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40</v>
      </c>
      <c r="O201" s="92"/>
      <c r="P201" s="230">
        <f>O201*H201</f>
        <v>0</v>
      </c>
      <c r="Q201" s="230">
        <v>0.00024000000000000001</v>
      </c>
      <c r="R201" s="230">
        <f>Q201*H201</f>
        <v>0.0057076800000000006</v>
      </c>
      <c r="S201" s="230">
        <v>0.00024000000000000001</v>
      </c>
      <c r="T201" s="231">
        <f>S201*H201</f>
        <v>0.0057076800000000006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139</v>
      </c>
      <c r="AT201" s="232" t="s">
        <v>135</v>
      </c>
      <c r="AU201" s="232" t="s">
        <v>85</v>
      </c>
      <c r="AY201" s="18" t="s">
        <v>132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83</v>
      </c>
      <c r="BK201" s="233">
        <f>ROUND(I201*H201,2)</f>
        <v>0</v>
      </c>
      <c r="BL201" s="18" t="s">
        <v>139</v>
      </c>
      <c r="BM201" s="232" t="s">
        <v>226</v>
      </c>
    </row>
    <row r="202" s="13" customFormat="1">
      <c r="A202" s="13"/>
      <c r="B202" s="234"/>
      <c r="C202" s="235"/>
      <c r="D202" s="236" t="s">
        <v>141</v>
      </c>
      <c r="E202" s="237" t="s">
        <v>1</v>
      </c>
      <c r="F202" s="238" t="s">
        <v>219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141</v>
      </c>
      <c r="AU202" s="244" t="s">
        <v>85</v>
      </c>
      <c r="AV202" s="13" t="s">
        <v>83</v>
      </c>
      <c r="AW202" s="13" t="s">
        <v>32</v>
      </c>
      <c r="AX202" s="13" t="s">
        <v>75</v>
      </c>
      <c r="AY202" s="244" t="s">
        <v>132</v>
      </c>
    </row>
    <row r="203" s="14" customFormat="1">
      <c r="A203" s="14"/>
      <c r="B203" s="245"/>
      <c r="C203" s="246"/>
      <c r="D203" s="236" t="s">
        <v>141</v>
      </c>
      <c r="E203" s="247" t="s">
        <v>1</v>
      </c>
      <c r="F203" s="248" t="s">
        <v>220</v>
      </c>
      <c r="G203" s="246"/>
      <c r="H203" s="249">
        <v>10.192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141</v>
      </c>
      <c r="AU203" s="255" t="s">
        <v>85</v>
      </c>
      <c r="AV203" s="14" t="s">
        <v>85</v>
      </c>
      <c r="AW203" s="14" t="s">
        <v>32</v>
      </c>
      <c r="AX203" s="14" t="s">
        <v>75</v>
      </c>
      <c r="AY203" s="255" t="s">
        <v>132</v>
      </c>
    </row>
    <row r="204" s="14" customFormat="1">
      <c r="A204" s="14"/>
      <c r="B204" s="245"/>
      <c r="C204" s="246"/>
      <c r="D204" s="236" t="s">
        <v>141</v>
      </c>
      <c r="E204" s="247" t="s">
        <v>1</v>
      </c>
      <c r="F204" s="248" t="s">
        <v>221</v>
      </c>
      <c r="G204" s="246"/>
      <c r="H204" s="249">
        <v>3.5899999999999999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141</v>
      </c>
      <c r="AU204" s="255" t="s">
        <v>85</v>
      </c>
      <c r="AV204" s="14" t="s">
        <v>85</v>
      </c>
      <c r="AW204" s="14" t="s">
        <v>32</v>
      </c>
      <c r="AX204" s="14" t="s">
        <v>75</v>
      </c>
      <c r="AY204" s="255" t="s">
        <v>132</v>
      </c>
    </row>
    <row r="205" s="13" customFormat="1">
      <c r="A205" s="13"/>
      <c r="B205" s="234"/>
      <c r="C205" s="235"/>
      <c r="D205" s="236" t="s">
        <v>141</v>
      </c>
      <c r="E205" s="237" t="s">
        <v>1</v>
      </c>
      <c r="F205" s="238" t="s">
        <v>222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141</v>
      </c>
      <c r="AU205" s="244" t="s">
        <v>85</v>
      </c>
      <c r="AV205" s="13" t="s">
        <v>83</v>
      </c>
      <c r="AW205" s="13" t="s">
        <v>32</v>
      </c>
      <c r="AX205" s="13" t="s">
        <v>75</v>
      </c>
      <c r="AY205" s="244" t="s">
        <v>132</v>
      </c>
    </row>
    <row r="206" s="14" customFormat="1">
      <c r="A206" s="14"/>
      <c r="B206" s="245"/>
      <c r="C206" s="246"/>
      <c r="D206" s="236" t="s">
        <v>141</v>
      </c>
      <c r="E206" s="247" t="s">
        <v>1</v>
      </c>
      <c r="F206" s="248" t="s">
        <v>200</v>
      </c>
      <c r="G206" s="246"/>
      <c r="H206" s="249">
        <v>10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141</v>
      </c>
      <c r="AU206" s="255" t="s">
        <v>85</v>
      </c>
      <c r="AV206" s="14" t="s">
        <v>85</v>
      </c>
      <c r="AW206" s="14" t="s">
        <v>32</v>
      </c>
      <c r="AX206" s="14" t="s">
        <v>75</v>
      </c>
      <c r="AY206" s="255" t="s">
        <v>132</v>
      </c>
    </row>
    <row r="207" s="15" customFormat="1">
      <c r="A207" s="15"/>
      <c r="B207" s="256"/>
      <c r="C207" s="257"/>
      <c r="D207" s="236" t="s">
        <v>141</v>
      </c>
      <c r="E207" s="258" t="s">
        <v>1</v>
      </c>
      <c r="F207" s="259" t="s">
        <v>149</v>
      </c>
      <c r="G207" s="257"/>
      <c r="H207" s="260">
        <v>23.782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141</v>
      </c>
      <c r="AU207" s="266" t="s">
        <v>85</v>
      </c>
      <c r="AV207" s="15" t="s">
        <v>139</v>
      </c>
      <c r="AW207" s="15" t="s">
        <v>32</v>
      </c>
      <c r="AX207" s="15" t="s">
        <v>83</v>
      </c>
      <c r="AY207" s="266" t="s">
        <v>132</v>
      </c>
    </row>
    <row r="208" s="2" customFormat="1" ht="24.15" customHeight="1">
      <c r="A208" s="39"/>
      <c r="B208" s="40"/>
      <c r="C208" s="220" t="s">
        <v>227</v>
      </c>
      <c r="D208" s="220" t="s">
        <v>135</v>
      </c>
      <c r="E208" s="221" t="s">
        <v>228</v>
      </c>
      <c r="F208" s="222" t="s">
        <v>229</v>
      </c>
      <c r="G208" s="223" t="s">
        <v>230</v>
      </c>
      <c r="H208" s="224">
        <v>21.379999999999999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40</v>
      </c>
      <c r="O208" s="92"/>
      <c r="P208" s="230">
        <f>O208*H208</f>
        <v>0</v>
      </c>
      <c r="Q208" s="230">
        <v>0.0015</v>
      </c>
      <c r="R208" s="230">
        <f>Q208*H208</f>
        <v>0.032070000000000001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139</v>
      </c>
      <c r="AT208" s="232" t="s">
        <v>135</v>
      </c>
      <c r="AU208" s="232" t="s">
        <v>85</v>
      </c>
      <c r="AY208" s="18" t="s">
        <v>132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83</v>
      </c>
      <c r="BK208" s="233">
        <f>ROUND(I208*H208,2)</f>
        <v>0</v>
      </c>
      <c r="BL208" s="18" t="s">
        <v>139</v>
      </c>
      <c r="BM208" s="232" t="s">
        <v>231</v>
      </c>
    </row>
    <row r="209" s="13" customFormat="1">
      <c r="A209" s="13"/>
      <c r="B209" s="234"/>
      <c r="C209" s="235"/>
      <c r="D209" s="236" t="s">
        <v>141</v>
      </c>
      <c r="E209" s="237" t="s">
        <v>1</v>
      </c>
      <c r="F209" s="238" t="s">
        <v>232</v>
      </c>
      <c r="G209" s="235"/>
      <c r="H209" s="237" t="s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141</v>
      </c>
      <c r="AU209" s="244" t="s">
        <v>85</v>
      </c>
      <c r="AV209" s="13" t="s">
        <v>83</v>
      </c>
      <c r="AW209" s="13" t="s">
        <v>32</v>
      </c>
      <c r="AX209" s="13" t="s">
        <v>75</v>
      </c>
      <c r="AY209" s="244" t="s">
        <v>132</v>
      </c>
    </row>
    <row r="210" s="14" customFormat="1">
      <c r="A210" s="14"/>
      <c r="B210" s="245"/>
      <c r="C210" s="246"/>
      <c r="D210" s="236" t="s">
        <v>141</v>
      </c>
      <c r="E210" s="247" t="s">
        <v>1</v>
      </c>
      <c r="F210" s="248" t="s">
        <v>233</v>
      </c>
      <c r="G210" s="246"/>
      <c r="H210" s="249">
        <v>15.640000000000001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141</v>
      </c>
      <c r="AU210" s="255" t="s">
        <v>85</v>
      </c>
      <c r="AV210" s="14" t="s">
        <v>85</v>
      </c>
      <c r="AW210" s="14" t="s">
        <v>32</v>
      </c>
      <c r="AX210" s="14" t="s">
        <v>75</v>
      </c>
      <c r="AY210" s="255" t="s">
        <v>132</v>
      </c>
    </row>
    <row r="211" s="13" customFormat="1">
      <c r="A211" s="13"/>
      <c r="B211" s="234"/>
      <c r="C211" s="235"/>
      <c r="D211" s="236" t="s">
        <v>141</v>
      </c>
      <c r="E211" s="237" t="s">
        <v>1</v>
      </c>
      <c r="F211" s="238" t="s">
        <v>234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141</v>
      </c>
      <c r="AU211" s="244" t="s">
        <v>85</v>
      </c>
      <c r="AV211" s="13" t="s">
        <v>83</v>
      </c>
      <c r="AW211" s="13" t="s">
        <v>32</v>
      </c>
      <c r="AX211" s="13" t="s">
        <v>75</v>
      </c>
      <c r="AY211" s="244" t="s">
        <v>132</v>
      </c>
    </row>
    <row r="212" s="14" customFormat="1">
      <c r="A212" s="14"/>
      <c r="B212" s="245"/>
      <c r="C212" s="246"/>
      <c r="D212" s="236" t="s">
        <v>141</v>
      </c>
      <c r="E212" s="247" t="s">
        <v>1</v>
      </c>
      <c r="F212" s="248" t="s">
        <v>235</v>
      </c>
      <c r="G212" s="246"/>
      <c r="H212" s="249">
        <v>5.7400000000000002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141</v>
      </c>
      <c r="AU212" s="255" t="s">
        <v>85</v>
      </c>
      <c r="AV212" s="14" t="s">
        <v>85</v>
      </c>
      <c r="AW212" s="14" t="s">
        <v>32</v>
      </c>
      <c r="AX212" s="14" t="s">
        <v>75</v>
      </c>
      <c r="AY212" s="255" t="s">
        <v>132</v>
      </c>
    </row>
    <row r="213" s="15" customFormat="1">
      <c r="A213" s="15"/>
      <c r="B213" s="256"/>
      <c r="C213" s="257"/>
      <c r="D213" s="236" t="s">
        <v>141</v>
      </c>
      <c r="E213" s="258" t="s">
        <v>1</v>
      </c>
      <c r="F213" s="259" t="s">
        <v>149</v>
      </c>
      <c r="G213" s="257"/>
      <c r="H213" s="260">
        <v>21.380000000000003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6" t="s">
        <v>141</v>
      </c>
      <c r="AU213" s="266" t="s">
        <v>85</v>
      </c>
      <c r="AV213" s="15" t="s">
        <v>139</v>
      </c>
      <c r="AW213" s="15" t="s">
        <v>32</v>
      </c>
      <c r="AX213" s="15" t="s">
        <v>83</v>
      </c>
      <c r="AY213" s="266" t="s">
        <v>132</v>
      </c>
    </row>
    <row r="214" s="2" customFormat="1" ht="24.15" customHeight="1">
      <c r="A214" s="39"/>
      <c r="B214" s="40"/>
      <c r="C214" s="220" t="s">
        <v>236</v>
      </c>
      <c r="D214" s="220" t="s">
        <v>135</v>
      </c>
      <c r="E214" s="221" t="s">
        <v>237</v>
      </c>
      <c r="F214" s="222" t="s">
        <v>238</v>
      </c>
      <c r="G214" s="223" t="s">
        <v>145</v>
      </c>
      <c r="H214" s="224">
        <v>0.14399999999999999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40</v>
      </c>
      <c r="O214" s="92"/>
      <c r="P214" s="230">
        <f>O214*H214</f>
        <v>0</v>
      </c>
      <c r="Q214" s="230">
        <v>2.5018699999999998</v>
      </c>
      <c r="R214" s="230">
        <f>Q214*H214</f>
        <v>0.36026927999999997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139</v>
      </c>
      <c r="AT214" s="232" t="s">
        <v>135</v>
      </c>
      <c r="AU214" s="232" t="s">
        <v>85</v>
      </c>
      <c r="AY214" s="18" t="s">
        <v>132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83</v>
      </c>
      <c r="BK214" s="233">
        <f>ROUND(I214*H214,2)</f>
        <v>0</v>
      </c>
      <c r="BL214" s="18" t="s">
        <v>139</v>
      </c>
      <c r="BM214" s="232" t="s">
        <v>239</v>
      </c>
    </row>
    <row r="215" s="13" customFormat="1">
      <c r="A215" s="13"/>
      <c r="B215" s="234"/>
      <c r="C215" s="235"/>
      <c r="D215" s="236" t="s">
        <v>141</v>
      </c>
      <c r="E215" s="237" t="s">
        <v>1</v>
      </c>
      <c r="F215" s="238" t="s">
        <v>240</v>
      </c>
      <c r="G215" s="235"/>
      <c r="H215" s="237" t="s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141</v>
      </c>
      <c r="AU215" s="244" t="s">
        <v>85</v>
      </c>
      <c r="AV215" s="13" t="s">
        <v>83</v>
      </c>
      <c r="AW215" s="13" t="s">
        <v>32</v>
      </c>
      <c r="AX215" s="13" t="s">
        <v>75</v>
      </c>
      <c r="AY215" s="244" t="s">
        <v>132</v>
      </c>
    </row>
    <row r="216" s="14" customFormat="1">
      <c r="A216" s="14"/>
      <c r="B216" s="245"/>
      <c r="C216" s="246"/>
      <c r="D216" s="236" t="s">
        <v>141</v>
      </c>
      <c r="E216" s="247" t="s">
        <v>1</v>
      </c>
      <c r="F216" s="248" t="s">
        <v>241</v>
      </c>
      <c r="G216" s="246"/>
      <c r="H216" s="249">
        <v>0.14399999999999999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141</v>
      </c>
      <c r="AU216" s="255" t="s">
        <v>85</v>
      </c>
      <c r="AV216" s="14" t="s">
        <v>85</v>
      </c>
      <c r="AW216" s="14" t="s">
        <v>32</v>
      </c>
      <c r="AX216" s="14" t="s">
        <v>83</v>
      </c>
      <c r="AY216" s="255" t="s">
        <v>132</v>
      </c>
    </row>
    <row r="217" s="2" customFormat="1" ht="24.15" customHeight="1">
      <c r="A217" s="39"/>
      <c r="B217" s="40"/>
      <c r="C217" s="220" t="s">
        <v>242</v>
      </c>
      <c r="D217" s="220" t="s">
        <v>135</v>
      </c>
      <c r="E217" s="221" t="s">
        <v>243</v>
      </c>
      <c r="F217" s="222" t="s">
        <v>244</v>
      </c>
      <c r="G217" s="223" t="s">
        <v>166</v>
      </c>
      <c r="H217" s="224">
        <v>0.41799999999999998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40</v>
      </c>
      <c r="O217" s="92"/>
      <c r="P217" s="230">
        <f>O217*H217</f>
        <v>0</v>
      </c>
      <c r="Q217" s="230">
        <v>0.07102</v>
      </c>
      <c r="R217" s="230">
        <f>Q217*H217</f>
        <v>0.029686359999999998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139</v>
      </c>
      <c r="AT217" s="232" t="s">
        <v>135</v>
      </c>
      <c r="AU217" s="232" t="s">
        <v>85</v>
      </c>
      <c r="AY217" s="18" t="s">
        <v>132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83</v>
      </c>
      <c r="BK217" s="233">
        <f>ROUND(I217*H217,2)</f>
        <v>0</v>
      </c>
      <c r="BL217" s="18" t="s">
        <v>139</v>
      </c>
      <c r="BM217" s="232" t="s">
        <v>245</v>
      </c>
    </row>
    <row r="218" s="13" customFormat="1">
      <c r="A218" s="13"/>
      <c r="B218" s="234"/>
      <c r="C218" s="235"/>
      <c r="D218" s="236" t="s">
        <v>141</v>
      </c>
      <c r="E218" s="237" t="s">
        <v>1</v>
      </c>
      <c r="F218" s="238" t="s">
        <v>246</v>
      </c>
      <c r="G218" s="235"/>
      <c r="H218" s="237" t="s">
        <v>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141</v>
      </c>
      <c r="AU218" s="244" t="s">
        <v>85</v>
      </c>
      <c r="AV218" s="13" t="s">
        <v>83</v>
      </c>
      <c r="AW218" s="13" t="s">
        <v>32</v>
      </c>
      <c r="AX218" s="13" t="s">
        <v>75</v>
      </c>
      <c r="AY218" s="244" t="s">
        <v>132</v>
      </c>
    </row>
    <row r="219" s="14" customFormat="1">
      <c r="A219" s="14"/>
      <c r="B219" s="245"/>
      <c r="C219" s="246"/>
      <c r="D219" s="236" t="s">
        <v>141</v>
      </c>
      <c r="E219" s="247" t="s">
        <v>1</v>
      </c>
      <c r="F219" s="248" t="s">
        <v>247</v>
      </c>
      <c r="G219" s="246"/>
      <c r="H219" s="249">
        <v>0.41799999999999998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141</v>
      </c>
      <c r="AU219" s="255" t="s">
        <v>85</v>
      </c>
      <c r="AV219" s="14" t="s">
        <v>85</v>
      </c>
      <c r="AW219" s="14" t="s">
        <v>32</v>
      </c>
      <c r="AX219" s="14" t="s">
        <v>83</v>
      </c>
      <c r="AY219" s="255" t="s">
        <v>132</v>
      </c>
    </row>
    <row r="220" s="2" customFormat="1" ht="21.75" customHeight="1">
      <c r="A220" s="39"/>
      <c r="B220" s="40"/>
      <c r="C220" s="220" t="s">
        <v>248</v>
      </c>
      <c r="D220" s="220" t="s">
        <v>135</v>
      </c>
      <c r="E220" s="221" t="s">
        <v>249</v>
      </c>
      <c r="F220" s="222" t="s">
        <v>250</v>
      </c>
      <c r="G220" s="223" t="s">
        <v>138</v>
      </c>
      <c r="H220" s="224">
        <v>1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40</v>
      </c>
      <c r="O220" s="92"/>
      <c r="P220" s="230">
        <f>O220*H220</f>
        <v>0</v>
      </c>
      <c r="Q220" s="230">
        <v>0.056439999999999997</v>
      </c>
      <c r="R220" s="230">
        <f>Q220*H220</f>
        <v>0.056439999999999997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139</v>
      </c>
      <c r="AT220" s="232" t="s">
        <v>135</v>
      </c>
      <c r="AU220" s="232" t="s">
        <v>85</v>
      </c>
      <c r="AY220" s="18" t="s">
        <v>132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83</v>
      </c>
      <c r="BK220" s="233">
        <f>ROUND(I220*H220,2)</f>
        <v>0</v>
      </c>
      <c r="BL220" s="18" t="s">
        <v>139</v>
      </c>
      <c r="BM220" s="232" t="s">
        <v>251</v>
      </c>
    </row>
    <row r="221" s="13" customFormat="1">
      <c r="A221" s="13"/>
      <c r="B221" s="234"/>
      <c r="C221" s="235"/>
      <c r="D221" s="236" t="s">
        <v>141</v>
      </c>
      <c r="E221" s="237" t="s">
        <v>1</v>
      </c>
      <c r="F221" s="238" t="s">
        <v>234</v>
      </c>
      <c r="G221" s="235"/>
      <c r="H221" s="237" t="s">
        <v>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141</v>
      </c>
      <c r="AU221" s="244" t="s">
        <v>85</v>
      </c>
      <c r="AV221" s="13" t="s">
        <v>83</v>
      </c>
      <c r="AW221" s="13" t="s">
        <v>32</v>
      </c>
      <c r="AX221" s="13" t="s">
        <v>75</v>
      </c>
      <c r="AY221" s="244" t="s">
        <v>132</v>
      </c>
    </row>
    <row r="222" s="14" customFormat="1">
      <c r="A222" s="14"/>
      <c r="B222" s="245"/>
      <c r="C222" s="246"/>
      <c r="D222" s="236" t="s">
        <v>141</v>
      </c>
      <c r="E222" s="247" t="s">
        <v>1</v>
      </c>
      <c r="F222" s="248" t="s">
        <v>83</v>
      </c>
      <c r="G222" s="246"/>
      <c r="H222" s="249">
        <v>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141</v>
      </c>
      <c r="AU222" s="255" t="s">
        <v>85</v>
      </c>
      <c r="AV222" s="14" t="s">
        <v>85</v>
      </c>
      <c r="AW222" s="14" t="s">
        <v>32</v>
      </c>
      <c r="AX222" s="14" t="s">
        <v>83</v>
      </c>
      <c r="AY222" s="255" t="s">
        <v>132</v>
      </c>
    </row>
    <row r="223" s="2" customFormat="1" ht="37.8" customHeight="1">
      <c r="A223" s="39"/>
      <c r="B223" s="40"/>
      <c r="C223" s="278" t="s">
        <v>252</v>
      </c>
      <c r="D223" s="278" t="s">
        <v>253</v>
      </c>
      <c r="E223" s="279" t="s">
        <v>254</v>
      </c>
      <c r="F223" s="280" t="s">
        <v>255</v>
      </c>
      <c r="G223" s="281" t="s">
        <v>138</v>
      </c>
      <c r="H223" s="282">
        <v>1</v>
      </c>
      <c r="I223" s="283"/>
      <c r="J223" s="284">
        <f>ROUND(I223*H223,2)</f>
        <v>0</v>
      </c>
      <c r="K223" s="285"/>
      <c r="L223" s="286"/>
      <c r="M223" s="287" t="s">
        <v>1</v>
      </c>
      <c r="N223" s="288" t="s">
        <v>40</v>
      </c>
      <c r="O223" s="92"/>
      <c r="P223" s="230">
        <f>O223*H223</f>
        <v>0</v>
      </c>
      <c r="Q223" s="230">
        <v>0.01272</v>
      </c>
      <c r="R223" s="230">
        <f>Q223*H223</f>
        <v>0.01272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189</v>
      </c>
      <c r="AT223" s="232" t="s">
        <v>253</v>
      </c>
      <c r="AU223" s="232" t="s">
        <v>85</v>
      </c>
      <c r="AY223" s="18" t="s">
        <v>132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83</v>
      </c>
      <c r="BK223" s="233">
        <f>ROUND(I223*H223,2)</f>
        <v>0</v>
      </c>
      <c r="BL223" s="18" t="s">
        <v>139</v>
      </c>
      <c r="BM223" s="232" t="s">
        <v>256</v>
      </c>
    </row>
    <row r="224" s="12" customFormat="1" ht="22.8" customHeight="1">
      <c r="A224" s="12"/>
      <c r="B224" s="204"/>
      <c r="C224" s="205"/>
      <c r="D224" s="206" t="s">
        <v>74</v>
      </c>
      <c r="E224" s="218" t="s">
        <v>194</v>
      </c>
      <c r="F224" s="218" t="s">
        <v>257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SUM(P225:P299)</f>
        <v>0</v>
      </c>
      <c r="Q224" s="212"/>
      <c r="R224" s="213">
        <f>SUM(R225:R299)</f>
        <v>0.064635999999999999</v>
      </c>
      <c r="S224" s="212"/>
      <c r="T224" s="214">
        <f>SUM(T225:T299)</f>
        <v>4.9156649999999997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83</v>
      </c>
      <c r="AT224" s="216" t="s">
        <v>74</v>
      </c>
      <c r="AU224" s="216" t="s">
        <v>83</v>
      </c>
      <c r="AY224" s="215" t="s">
        <v>132</v>
      </c>
      <c r="BK224" s="217">
        <f>SUM(BK225:BK299)</f>
        <v>0</v>
      </c>
    </row>
    <row r="225" s="2" customFormat="1" ht="33" customHeight="1">
      <c r="A225" s="39"/>
      <c r="B225" s="40"/>
      <c r="C225" s="220" t="s">
        <v>258</v>
      </c>
      <c r="D225" s="220" t="s">
        <v>135</v>
      </c>
      <c r="E225" s="221" t="s">
        <v>259</v>
      </c>
      <c r="F225" s="222" t="s">
        <v>260</v>
      </c>
      <c r="G225" s="223" t="s">
        <v>138</v>
      </c>
      <c r="H225" s="224">
        <v>1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40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139</v>
      </c>
      <c r="AT225" s="232" t="s">
        <v>135</v>
      </c>
      <c r="AU225" s="232" t="s">
        <v>85</v>
      </c>
      <c r="AY225" s="18" t="s">
        <v>132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83</v>
      </c>
      <c r="BK225" s="233">
        <f>ROUND(I225*H225,2)</f>
        <v>0</v>
      </c>
      <c r="BL225" s="18" t="s">
        <v>139</v>
      </c>
      <c r="BM225" s="232" t="s">
        <v>261</v>
      </c>
    </row>
    <row r="226" s="13" customFormat="1">
      <c r="A226" s="13"/>
      <c r="B226" s="234"/>
      <c r="C226" s="235"/>
      <c r="D226" s="236" t="s">
        <v>141</v>
      </c>
      <c r="E226" s="237" t="s">
        <v>1</v>
      </c>
      <c r="F226" s="238" t="s">
        <v>262</v>
      </c>
      <c r="G226" s="235"/>
      <c r="H226" s="237" t="s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141</v>
      </c>
      <c r="AU226" s="244" t="s">
        <v>85</v>
      </c>
      <c r="AV226" s="13" t="s">
        <v>83</v>
      </c>
      <c r="AW226" s="13" t="s">
        <v>32</v>
      </c>
      <c r="AX226" s="13" t="s">
        <v>75</v>
      </c>
      <c r="AY226" s="244" t="s">
        <v>132</v>
      </c>
    </row>
    <row r="227" s="13" customFormat="1">
      <c r="A227" s="13"/>
      <c r="B227" s="234"/>
      <c r="C227" s="235"/>
      <c r="D227" s="236" t="s">
        <v>141</v>
      </c>
      <c r="E227" s="237" t="s">
        <v>1</v>
      </c>
      <c r="F227" s="238" t="s">
        <v>263</v>
      </c>
      <c r="G227" s="235"/>
      <c r="H227" s="237" t="s">
        <v>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141</v>
      </c>
      <c r="AU227" s="244" t="s">
        <v>85</v>
      </c>
      <c r="AV227" s="13" t="s">
        <v>83</v>
      </c>
      <c r="AW227" s="13" t="s">
        <v>32</v>
      </c>
      <c r="AX227" s="13" t="s">
        <v>75</v>
      </c>
      <c r="AY227" s="244" t="s">
        <v>132</v>
      </c>
    </row>
    <row r="228" s="14" customFormat="1">
      <c r="A228" s="14"/>
      <c r="B228" s="245"/>
      <c r="C228" s="246"/>
      <c r="D228" s="236" t="s">
        <v>141</v>
      </c>
      <c r="E228" s="247" t="s">
        <v>1</v>
      </c>
      <c r="F228" s="248" t="s">
        <v>83</v>
      </c>
      <c r="G228" s="246"/>
      <c r="H228" s="249">
        <v>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141</v>
      </c>
      <c r="AU228" s="255" t="s">
        <v>85</v>
      </c>
      <c r="AV228" s="14" t="s">
        <v>85</v>
      </c>
      <c r="AW228" s="14" t="s">
        <v>32</v>
      </c>
      <c r="AX228" s="14" t="s">
        <v>83</v>
      </c>
      <c r="AY228" s="255" t="s">
        <v>132</v>
      </c>
    </row>
    <row r="229" s="2" customFormat="1" ht="33" customHeight="1">
      <c r="A229" s="39"/>
      <c r="B229" s="40"/>
      <c r="C229" s="220" t="s">
        <v>7</v>
      </c>
      <c r="D229" s="220" t="s">
        <v>135</v>
      </c>
      <c r="E229" s="221" t="s">
        <v>264</v>
      </c>
      <c r="F229" s="222" t="s">
        <v>265</v>
      </c>
      <c r="G229" s="223" t="s">
        <v>138</v>
      </c>
      <c r="H229" s="224">
        <v>14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40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139</v>
      </c>
      <c r="AT229" s="232" t="s">
        <v>135</v>
      </c>
      <c r="AU229" s="232" t="s">
        <v>85</v>
      </c>
      <c r="AY229" s="18" t="s">
        <v>132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83</v>
      </c>
      <c r="BK229" s="233">
        <f>ROUND(I229*H229,2)</f>
        <v>0</v>
      </c>
      <c r="BL229" s="18" t="s">
        <v>139</v>
      </c>
      <c r="BM229" s="232" t="s">
        <v>266</v>
      </c>
    </row>
    <row r="230" s="2" customFormat="1" ht="33" customHeight="1">
      <c r="A230" s="39"/>
      <c r="B230" s="40"/>
      <c r="C230" s="220" t="s">
        <v>267</v>
      </c>
      <c r="D230" s="220" t="s">
        <v>135</v>
      </c>
      <c r="E230" s="221" t="s">
        <v>268</v>
      </c>
      <c r="F230" s="222" t="s">
        <v>269</v>
      </c>
      <c r="G230" s="223" t="s">
        <v>138</v>
      </c>
      <c r="H230" s="224">
        <v>1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40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139</v>
      </c>
      <c r="AT230" s="232" t="s">
        <v>135</v>
      </c>
      <c r="AU230" s="232" t="s">
        <v>85</v>
      </c>
      <c r="AY230" s="18" t="s">
        <v>132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83</v>
      </c>
      <c r="BK230" s="233">
        <f>ROUND(I230*H230,2)</f>
        <v>0</v>
      </c>
      <c r="BL230" s="18" t="s">
        <v>139</v>
      </c>
      <c r="BM230" s="232" t="s">
        <v>270</v>
      </c>
    </row>
    <row r="231" s="2" customFormat="1" ht="33" customHeight="1">
      <c r="A231" s="39"/>
      <c r="B231" s="40"/>
      <c r="C231" s="220" t="s">
        <v>271</v>
      </c>
      <c r="D231" s="220" t="s">
        <v>135</v>
      </c>
      <c r="E231" s="221" t="s">
        <v>272</v>
      </c>
      <c r="F231" s="222" t="s">
        <v>273</v>
      </c>
      <c r="G231" s="223" t="s">
        <v>166</v>
      </c>
      <c r="H231" s="224">
        <v>227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40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139</v>
      </c>
      <c r="AT231" s="232" t="s">
        <v>135</v>
      </c>
      <c r="AU231" s="232" t="s">
        <v>85</v>
      </c>
      <c r="AY231" s="18" t="s">
        <v>132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83</v>
      </c>
      <c r="BK231" s="233">
        <f>ROUND(I231*H231,2)</f>
        <v>0</v>
      </c>
      <c r="BL231" s="18" t="s">
        <v>139</v>
      </c>
      <c r="BM231" s="232" t="s">
        <v>274</v>
      </c>
    </row>
    <row r="232" s="13" customFormat="1">
      <c r="A232" s="13"/>
      <c r="B232" s="234"/>
      <c r="C232" s="235"/>
      <c r="D232" s="236" t="s">
        <v>141</v>
      </c>
      <c r="E232" s="237" t="s">
        <v>1</v>
      </c>
      <c r="F232" s="238" t="s">
        <v>275</v>
      </c>
      <c r="G232" s="235"/>
      <c r="H232" s="237" t="s">
        <v>1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141</v>
      </c>
      <c r="AU232" s="244" t="s">
        <v>85</v>
      </c>
      <c r="AV232" s="13" t="s">
        <v>83</v>
      </c>
      <c r="AW232" s="13" t="s">
        <v>32</v>
      </c>
      <c r="AX232" s="13" t="s">
        <v>75</v>
      </c>
      <c r="AY232" s="244" t="s">
        <v>132</v>
      </c>
    </row>
    <row r="233" s="14" customFormat="1">
      <c r="A233" s="14"/>
      <c r="B233" s="245"/>
      <c r="C233" s="246"/>
      <c r="D233" s="236" t="s">
        <v>141</v>
      </c>
      <c r="E233" s="247" t="s">
        <v>1</v>
      </c>
      <c r="F233" s="248" t="s">
        <v>276</v>
      </c>
      <c r="G233" s="246"/>
      <c r="H233" s="249">
        <v>227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141</v>
      </c>
      <c r="AU233" s="255" t="s">
        <v>85</v>
      </c>
      <c r="AV233" s="14" t="s">
        <v>85</v>
      </c>
      <c r="AW233" s="14" t="s">
        <v>32</v>
      </c>
      <c r="AX233" s="14" t="s">
        <v>83</v>
      </c>
      <c r="AY233" s="255" t="s">
        <v>132</v>
      </c>
    </row>
    <row r="234" s="2" customFormat="1" ht="37.8" customHeight="1">
      <c r="A234" s="39"/>
      <c r="B234" s="40"/>
      <c r="C234" s="220" t="s">
        <v>277</v>
      </c>
      <c r="D234" s="220" t="s">
        <v>135</v>
      </c>
      <c r="E234" s="221" t="s">
        <v>278</v>
      </c>
      <c r="F234" s="222" t="s">
        <v>279</v>
      </c>
      <c r="G234" s="223" t="s">
        <v>166</v>
      </c>
      <c r="H234" s="224">
        <v>20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40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139</v>
      </c>
      <c r="AT234" s="232" t="s">
        <v>135</v>
      </c>
      <c r="AU234" s="232" t="s">
        <v>85</v>
      </c>
      <c r="AY234" s="18" t="s">
        <v>132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83</v>
      </c>
      <c r="BK234" s="233">
        <f>ROUND(I234*H234,2)</f>
        <v>0</v>
      </c>
      <c r="BL234" s="18" t="s">
        <v>139</v>
      </c>
      <c r="BM234" s="232" t="s">
        <v>280</v>
      </c>
    </row>
    <row r="235" s="13" customFormat="1">
      <c r="A235" s="13"/>
      <c r="B235" s="234"/>
      <c r="C235" s="235"/>
      <c r="D235" s="236" t="s">
        <v>141</v>
      </c>
      <c r="E235" s="237" t="s">
        <v>1</v>
      </c>
      <c r="F235" s="238" t="s">
        <v>281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141</v>
      </c>
      <c r="AU235" s="244" t="s">
        <v>85</v>
      </c>
      <c r="AV235" s="13" t="s">
        <v>83</v>
      </c>
      <c r="AW235" s="13" t="s">
        <v>32</v>
      </c>
      <c r="AX235" s="13" t="s">
        <v>75</v>
      </c>
      <c r="AY235" s="244" t="s">
        <v>132</v>
      </c>
    </row>
    <row r="236" s="14" customFormat="1">
      <c r="A236" s="14"/>
      <c r="B236" s="245"/>
      <c r="C236" s="246"/>
      <c r="D236" s="236" t="s">
        <v>141</v>
      </c>
      <c r="E236" s="247" t="s">
        <v>1</v>
      </c>
      <c r="F236" s="248" t="s">
        <v>258</v>
      </c>
      <c r="G236" s="246"/>
      <c r="H236" s="249">
        <v>20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141</v>
      </c>
      <c r="AU236" s="255" t="s">
        <v>85</v>
      </c>
      <c r="AV236" s="14" t="s">
        <v>85</v>
      </c>
      <c r="AW236" s="14" t="s">
        <v>32</v>
      </c>
      <c r="AX236" s="14" t="s">
        <v>83</v>
      </c>
      <c r="AY236" s="255" t="s">
        <v>132</v>
      </c>
    </row>
    <row r="237" s="2" customFormat="1" ht="24.15" customHeight="1">
      <c r="A237" s="39"/>
      <c r="B237" s="40"/>
      <c r="C237" s="220" t="s">
        <v>282</v>
      </c>
      <c r="D237" s="220" t="s">
        <v>135</v>
      </c>
      <c r="E237" s="221" t="s">
        <v>283</v>
      </c>
      <c r="F237" s="222" t="s">
        <v>284</v>
      </c>
      <c r="G237" s="223" t="s">
        <v>166</v>
      </c>
      <c r="H237" s="224">
        <v>369.89999999999998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40</v>
      </c>
      <c r="O237" s="92"/>
      <c r="P237" s="230">
        <f>O237*H237</f>
        <v>0</v>
      </c>
      <c r="Q237" s="230">
        <v>4.0000000000000003E-05</v>
      </c>
      <c r="R237" s="230">
        <f>Q237*H237</f>
        <v>0.014796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139</v>
      </c>
      <c r="AT237" s="232" t="s">
        <v>135</v>
      </c>
      <c r="AU237" s="232" t="s">
        <v>85</v>
      </c>
      <c r="AY237" s="18" t="s">
        <v>132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83</v>
      </c>
      <c r="BK237" s="233">
        <f>ROUND(I237*H237,2)</f>
        <v>0</v>
      </c>
      <c r="BL237" s="18" t="s">
        <v>139</v>
      </c>
      <c r="BM237" s="232" t="s">
        <v>285</v>
      </c>
    </row>
    <row r="238" s="13" customFormat="1">
      <c r="A238" s="13"/>
      <c r="B238" s="234"/>
      <c r="C238" s="235"/>
      <c r="D238" s="236" t="s">
        <v>141</v>
      </c>
      <c r="E238" s="237" t="s">
        <v>1</v>
      </c>
      <c r="F238" s="238" t="s">
        <v>286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141</v>
      </c>
      <c r="AU238" s="244" t="s">
        <v>85</v>
      </c>
      <c r="AV238" s="13" t="s">
        <v>83</v>
      </c>
      <c r="AW238" s="13" t="s">
        <v>32</v>
      </c>
      <c r="AX238" s="13" t="s">
        <v>75</v>
      </c>
      <c r="AY238" s="244" t="s">
        <v>132</v>
      </c>
    </row>
    <row r="239" s="14" customFormat="1">
      <c r="A239" s="14"/>
      <c r="B239" s="245"/>
      <c r="C239" s="246"/>
      <c r="D239" s="236" t="s">
        <v>141</v>
      </c>
      <c r="E239" s="247" t="s">
        <v>1</v>
      </c>
      <c r="F239" s="248" t="s">
        <v>258</v>
      </c>
      <c r="G239" s="246"/>
      <c r="H239" s="249">
        <v>20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141</v>
      </c>
      <c r="AU239" s="255" t="s">
        <v>85</v>
      </c>
      <c r="AV239" s="14" t="s">
        <v>85</v>
      </c>
      <c r="AW239" s="14" t="s">
        <v>32</v>
      </c>
      <c r="AX239" s="14" t="s">
        <v>75</v>
      </c>
      <c r="AY239" s="255" t="s">
        <v>132</v>
      </c>
    </row>
    <row r="240" s="13" customFormat="1">
      <c r="A240" s="13"/>
      <c r="B240" s="234"/>
      <c r="C240" s="235"/>
      <c r="D240" s="236" t="s">
        <v>141</v>
      </c>
      <c r="E240" s="237" t="s">
        <v>1</v>
      </c>
      <c r="F240" s="238" t="s">
        <v>287</v>
      </c>
      <c r="G240" s="235"/>
      <c r="H240" s="237" t="s">
        <v>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141</v>
      </c>
      <c r="AU240" s="244" t="s">
        <v>85</v>
      </c>
      <c r="AV240" s="13" t="s">
        <v>83</v>
      </c>
      <c r="AW240" s="13" t="s">
        <v>32</v>
      </c>
      <c r="AX240" s="13" t="s">
        <v>75</v>
      </c>
      <c r="AY240" s="244" t="s">
        <v>132</v>
      </c>
    </row>
    <row r="241" s="14" customFormat="1">
      <c r="A241" s="14"/>
      <c r="B241" s="245"/>
      <c r="C241" s="246"/>
      <c r="D241" s="236" t="s">
        <v>141</v>
      </c>
      <c r="E241" s="247" t="s">
        <v>1</v>
      </c>
      <c r="F241" s="248" t="s">
        <v>258</v>
      </c>
      <c r="G241" s="246"/>
      <c r="H241" s="249">
        <v>20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141</v>
      </c>
      <c r="AU241" s="255" t="s">
        <v>85</v>
      </c>
      <c r="AV241" s="14" t="s">
        <v>85</v>
      </c>
      <c r="AW241" s="14" t="s">
        <v>32</v>
      </c>
      <c r="AX241" s="14" t="s">
        <v>75</v>
      </c>
      <c r="AY241" s="255" t="s">
        <v>132</v>
      </c>
    </row>
    <row r="242" s="13" customFormat="1">
      <c r="A242" s="13"/>
      <c r="B242" s="234"/>
      <c r="C242" s="235"/>
      <c r="D242" s="236" t="s">
        <v>141</v>
      </c>
      <c r="E242" s="237" t="s">
        <v>1</v>
      </c>
      <c r="F242" s="238" t="s">
        <v>288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141</v>
      </c>
      <c r="AU242" s="244" t="s">
        <v>85</v>
      </c>
      <c r="AV242" s="13" t="s">
        <v>83</v>
      </c>
      <c r="AW242" s="13" t="s">
        <v>32</v>
      </c>
      <c r="AX242" s="13" t="s">
        <v>75</v>
      </c>
      <c r="AY242" s="244" t="s">
        <v>132</v>
      </c>
    </row>
    <row r="243" s="14" customFormat="1">
      <c r="A243" s="14"/>
      <c r="B243" s="245"/>
      <c r="C243" s="246"/>
      <c r="D243" s="236" t="s">
        <v>141</v>
      </c>
      <c r="E243" s="247" t="s">
        <v>1</v>
      </c>
      <c r="F243" s="248" t="s">
        <v>236</v>
      </c>
      <c r="G243" s="246"/>
      <c r="H243" s="249">
        <v>16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141</v>
      </c>
      <c r="AU243" s="255" t="s">
        <v>85</v>
      </c>
      <c r="AV243" s="14" t="s">
        <v>85</v>
      </c>
      <c r="AW243" s="14" t="s">
        <v>32</v>
      </c>
      <c r="AX243" s="14" t="s">
        <v>75</v>
      </c>
      <c r="AY243" s="255" t="s">
        <v>132</v>
      </c>
    </row>
    <row r="244" s="13" customFormat="1">
      <c r="A244" s="13"/>
      <c r="B244" s="234"/>
      <c r="C244" s="235"/>
      <c r="D244" s="236" t="s">
        <v>141</v>
      </c>
      <c r="E244" s="237" t="s">
        <v>1</v>
      </c>
      <c r="F244" s="238" t="s">
        <v>289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141</v>
      </c>
      <c r="AU244" s="244" t="s">
        <v>85</v>
      </c>
      <c r="AV244" s="13" t="s">
        <v>83</v>
      </c>
      <c r="AW244" s="13" t="s">
        <v>32</v>
      </c>
      <c r="AX244" s="13" t="s">
        <v>75</v>
      </c>
      <c r="AY244" s="244" t="s">
        <v>132</v>
      </c>
    </row>
    <row r="245" s="14" customFormat="1">
      <c r="A245" s="14"/>
      <c r="B245" s="245"/>
      <c r="C245" s="246"/>
      <c r="D245" s="236" t="s">
        <v>141</v>
      </c>
      <c r="E245" s="247" t="s">
        <v>1</v>
      </c>
      <c r="F245" s="248" t="s">
        <v>290</v>
      </c>
      <c r="G245" s="246"/>
      <c r="H245" s="249">
        <v>51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141</v>
      </c>
      <c r="AU245" s="255" t="s">
        <v>85</v>
      </c>
      <c r="AV245" s="14" t="s">
        <v>85</v>
      </c>
      <c r="AW245" s="14" t="s">
        <v>32</v>
      </c>
      <c r="AX245" s="14" t="s">
        <v>75</v>
      </c>
      <c r="AY245" s="255" t="s">
        <v>132</v>
      </c>
    </row>
    <row r="246" s="13" customFormat="1">
      <c r="A246" s="13"/>
      <c r="B246" s="234"/>
      <c r="C246" s="235"/>
      <c r="D246" s="236" t="s">
        <v>141</v>
      </c>
      <c r="E246" s="237" t="s">
        <v>1</v>
      </c>
      <c r="F246" s="238" t="s">
        <v>291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141</v>
      </c>
      <c r="AU246" s="244" t="s">
        <v>85</v>
      </c>
      <c r="AV246" s="13" t="s">
        <v>83</v>
      </c>
      <c r="AW246" s="13" t="s">
        <v>32</v>
      </c>
      <c r="AX246" s="13" t="s">
        <v>75</v>
      </c>
      <c r="AY246" s="244" t="s">
        <v>132</v>
      </c>
    </row>
    <row r="247" s="14" customFormat="1">
      <c r="A247" s="14"/>
      <c r="B247" s="245"/>
      <c r="C247" s="246"/>
      <c r="D247" s="236" t="s">
        <v>141</v>
      </c>
      <c r="E247" s="247" t="s">
        <v>1</v>
      </c>
      <c r="F247" s="248" t="s">
        <v>292</v>
      </c>
      <c r="G247" s="246"/>
      <c r="H247" s="249">
        <v>105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141</v>
      </c>
      <c r="AU247" s="255" t="s">
        <v>85</v>
      </c>
      <c r="AV247" s="14" t="s">
        <v>85</v>
      </c>
      <c r="AW247" s="14" t="s">
        <v>32</v>
      </c>
      <c r="AX247" s="14" t="s">
        <v>75</v>
      </c>
      <c r="AY247" s="255" t="s">
        <v>132</v>
      </c>
    </row>
    <row r="248" s="13" customFormat="1">
      <c r="A248" s="13"/>
      <c r="B248" s="234"/>
      <c r="C248" s="235"/>
      <c r="D248" s="236" t="s">
        <v>141</v>
      </c>
      <c r="E248" s="237" t="s">
        <v>1</v>
      </c>
      <c r="F248" s="238" t="s">
        <v>293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141</v>
      </c>
      <c r="AU248" s="244" t="s">
        <v>85</v>
      </c>
      <c r="AV248" s="13" t="s">
        <v>83</v>
      </c>
      <c r="AW248" s="13" t="s">
        <v>32</v>
      </c>
      <c r="AX248" s="13" t="s">
        <v>75</v>
      </c>
      <c r="AY248" s="244" t="s">
        <v>132</v>
      </c>
    </row>
    <row r="249" s="14" customFormat="1">
      <c r="A249" s="14"/>
      <c r="B249" s="245"/>
      <c r="C249" s="246"/>
      <c r="D249" s="236" t="s">
        <v>141</v>
      </c>
      <c r="E249" s="247" t="s">
        <v>1</v>
      </c>
      <c r="F249" s="248" t="s">
        <v>200</v>
      </c>
      <c r="G249" s="246"/>
      <c r="H249" s="249">
        <v>10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141</v>
      </c>
      <c r="AU249" s="255" t="s">
        <v>85</v>
      </c>
      <c r="AV249" s="14" t="s">
        <v>85</v>
      </c>
      <c r="AW249" s="14" t="s">
        <v>32</v>
      </c>
      <c r="AX249" s="14" t="s">
        <v>75</v>
      </c>
      <c r="AY249" s="255" t="s">
        <v>132</v>
      </c>
    </row>
    <row r="250" s="13" customFormat="1">
      <c r="A250" s="13"/>
      <c r="B250" s="234"/>
      <c r="C250" s="235"/>
      <c r="D250" s="236" t="s">
        <v>141</v>
      </c>
      <c r="E250" s="237" t="s">
        <v>1</v>
      </c>
      <c r="F250" s="238" t="s">
        <v>294</v>
      </c>
      <c r="G250" s="235"/>
      <c r="H250" s="237" t="s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141</v>
      </c>
      <c r="AU250" s="244" t="s">
        <v>85</v>
      </c>
      <c r="AV250" s="13" t="s">
        <v>83</v>
      </c>
      <c r="AW250" s="13" t="s">
        <v>32</v>
      </c>
      <c r="AX250" s="13" t="s">
        <v>75</v>
      </c>
      <c r="AY250" s="244" t="s">
        <v>132</v>
      </c>
    </row>
    <row r="251" s="14" customFormat="1">
      <c r="A251" s="14"/>
      <c r="B251" s="245"/>
      <c r="C251" s="246"/>
      <c r="D251" s="236" t="s">
        <v>141</v>
      </c>
      <c r="E251" s="247" t="s">
        <v>1</v>
      </c>
      <c r="F251" s="248" t="s">
        <v>295</v>
      </c>
      <c r="G251" s="246"/>
      <c r="H251" s="249">
        <v>68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141</v>
      </c>
      <c r="AU251" s="255" t="s">
        <v>85</v>
      </c>
      <c r="AV251" s="14" t="s">
        <v>85</v>
      </c>
      <c r="AW251" s="14" t="s">
        <v>32</v>
      </c>
      <c r="AX251" s="14" t="s">
        <v>75</v>
      </c>
      <c r="AY251" s="255" t="s">
        <v>132</v>
      </c>
    </row>
    <row r="252" s="13" customFormat="1">
      <c r="A252" s="13"/>
      <c r="B252" s="234"/>
      <c r="C252" s="235"/>
      <c r="D252" s="236" t="s">
        <v>141</v>
      </c>
      <c r="E252" s="237" t="s">
        <v>1</v>
      </c>
      <c r="F252" s="238" t="s">
        <v>296</v>
      </c>
      <c r="G252" s="235"/>
      <c r="H252" s="237" t="s">
        <v>1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141</v>
      </c>
      <c r="AU252" s="244" t="s">
        <v>85</v>
      </c>
      <c r="AV252" s="13" t="s">
        <v>83</v>
      </c>
      <c r="AW252" s="13" t="s">
        <v>32</v>
      </c>
      <c r="AX252" s="13" t="s">
        <v>75</v>
      </c>
      <c r="AY252" s="244" t="s">
        <v>132</v>
      </c>
    </row>
    <row r="253" s="14" customFormat="1">
      <c r="A253" s="14"/>
      <c r="B253" s="245"/>
      <c r="C253" s="246"/>
      <c r="D253" s="236" t="s">
        <v>141</v>
      </c>
      <c r="E253" s="247" t="s">
        <v>1</v>
      </c>
      <c r="F253" s="248" t="s">
        <v>297</v>
      </c>
      <c r="G253" s="246"/>
      <c r="H253" s="249">
        <v>37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141</v>
      </c>
      <c r="AU253" s="255" t="s">
        <v>85</v>
      </c>
      <c r="AV253" s="14" t="s">
        <v>85</v>
      </c>
      <c r="AW253" s="14" t="s">
        <v>32</v>
      </c>
      <c r="AX253" s="14" t="s">
        <v>75</v>
      </c>
      <c r="AY253" s="255" t="s">
        <v>132</v>
      </c>
    </row>
    <row r="254" s="13" customFormat="1">
      <c r="A254" s="13"/>
      <c r="B254" s="234"/>
      <c r="C254" s="235"/>
      <c r="D254" s="236" t="s">
        <v>141</v>
      </c>
      <c r="E254" s="237" t="s">
        <v>1</v>
      </c>
      <c r="F254" s="238" t="s">
        <v>298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141</v>
      </c>
      <c r="AU254" s="244" t="s">
        <v>85</v>
      </c>
      <c r="AV254" s="13" t="s">
        <v>83</v>
      </c>
      <c r="AW254" s="13" t="s">
        <v>32</v>
      </c>
      <c r="AX254" s="13" t="s">
        <v>75</v>
      </c>
      <c r="AY254" s="244" t="s">
        <v>132</v>
      </c>
    </row>
    <row r="255" s="14" customFormat="1">
      <c r="A255" s="14"/>
      <c r="B255" s="245"/>
      <c r="C255" s="246"/>
      <c r="D255" s="236" t="s">
        <v>141</v>
      </c>
      <c r="E255" s="247" t="s">
        <v>1</v>
      </c>
      <c r="F255" s="248" t="s">
        <v>133</v>
      </c>
      <c r="G255" s="246"/>
      <c r="H255" s="249">
        <v>3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141</v>
      </c>
      <c r="AU255" s="255" t="s">
        <v>85</v>
      </c>
      <c r="AV255" s="14" t="s">
        <v>85</v>
      </c>
      <c r="AW255" s="14" t="s">
        <v>32</v>
      </c>
      <c r="AX255" s="14" t="s">
        <v>75</v>
      </c>
      <c r="AY255" s="255" t="s">
        <v>132</v>
      </c>
    </row>
    <row r="256" s="13" customFormat="1">
      <c r="A256" s="13"/>
      <c r="B256" s="234"/>
      <c r="C256" s="235"/>
      <c r="D256" s="236" t="s">
        <v>141</v>
      </c>
      <c r="E256" s="237" t="s">
        <v>1</v>
      </c>
      <c r="F256" s="238" t="s">
        <v>299</v>
      </c>
      <c r="G256" s="235"/>
      <c r="H256" s="237" t="s">
        <v>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141</v>
      </c>
      <c r="AU256" s="244" t="s">
        <v>85</v>
      </c>
      <c r="AV256" s="13" t="s">
        <v>83</v>
      </c>
      <c r="AW256" s="13" t="s">
        <v>32</v>
      </c>
      <c r="AX256" s="13" t="s">
        <v>75</v>
      </c>
      <c r="AY256" s="244" t="s">
        <v>132</v>
      </c>
    </row>
    <row r="257" s="14" customFormat="1">
      <c r="A257" s="14"/>
      <c r="B257" s="245"/>
      <c r="C257" s="246"/>
      <c r="D257" s="236" t="s">
        <v>141</v>
      </c>
      <c r="E257" s="247" t="s">
        <v>1</v>
      </c>
      <c r="F257" s="248" t="s">
        <v>300</v>
      </c>
      <c r="G257" s="246"/>
      <c r="H257" s="249">
        <v>2.2000000000000002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141</v>
      </c>
      <c r="AU257" s="255" t="s">
        <v>85</v>
      </c>
      <c r="AV257" s="14" t="s">
        <v>85</v>
      </c>
      <c r="AW257" s="14" t="s">
        <v>32</v>
      </c>
      <c r="AX257" s="14" t="s">
        <v>75</v>
      </c>
      <c r="AY257" s="255" t="s">
        <v>132</v>
      </c>
    </row>
    <row r="258" s="13" customFormat="1">
      <c r="A258" s="13"/>
      <c r="B258" s="234"/>
      <c r="C258" s="235"/>
      <c r="D258" s="236" t="s">
        <v>141</v>
      </c>
      <c r="E258" s="237" t="s">
        <v>1</v>
      </c>
      <c r="F258" s="238" t="s">
        <v>301</v>
      </c>
      <c r="G258" s="235"/>
      <c r="H258" s="237" t="s">
        <v>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141</v>
      </c>
      <c r="AU258" s="244" t="s">
        <v>85</v>
      </c>
      <c r="AV258" s="13" t="s">
        <v>83</v>
      </c>
      <c r="AW258" s="13" t="s">
        <v>32</v>
      </c>
      <c r="AX258" s="13" t="s">
        <v>75</v>
      </c>
      <c r="AY258" s="244" t="s">
        <v>132</v>
      </c>
    </row>
    <row r="259" s="14" customFormat="1">
      <c r="A259" s="14"/>
      <c r="B259" s="245"/>
      <c r="C259" s="246"/>
      <c r="D259" s="236" t="s">
        <v>141</v>
      </c>
      <c r="E259" s="247" t="s">
        <v>1</v>
      </c>
      <c r="F259" s="248" t="s">
        <v>300</v>
      </c>
      <c r="G259" s="246"/>
      <c r="H259" s="249">
        <v>2.2000000000000002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141</v>
      </c>
      <c r="AU259" s="255" t="s">
        <v>85</v>
      </c>
      <c r="AV259" s="14" t="s">
        <v>85</v>
      </c>
      <c r="AW259" s="14" t="s">
        <v>32</v>
      </c>
      <c r="AX259" s="14" t="s">
        <v>75</v>
      </c>
      <c r="AY259" s="255" t="s">
        <v>132</v>
      </c>
    </row>
    <row r="260" s="13" customFormat="1">
      <c r="A260" s="13"/>
      <c r="B260" s="234"/>
      <c r="C260" s="235"/>
      <c r="D260" s="236" t="s">
        <v>141</v>
      </c>
      <c r="E260" s="237" t="s">
        <v>1</v>
      </c>
      <c r="F260" s="238" t="s">
        <v>302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141</v>
      </c>
      <c r="AU260" s="244" t="s">
        <v>85</v>
      </c>
      <c r="AV260" s="13" t="s">
        <v>83</v>
      </c>
      <c r="AW260" s="13" t="s">
        <v>32</v>
      </c>
      <c r="AX260" s="13" t="s">
        <v>75</v>
      </c>
      <c r="AY260" s="244" t="s">
        <v>132</v>
      </c>
    </row>
    <row r="261" s="14" customFormat="1">
      <c r="A261" s="14"/>
      <c r="B261" s="245"/>
      <c r="C261" s="246"/>
      <c r="D261" s="236" t="s">
        <v>141</v>
      </c>
      <c r="E261" s="247" t="s">
        <v>1</v>
      </c>
      <c r="F261" s="248" t="s">
        <v>303</v>
      </c>
      <c r="G261" s="246"/>
      <c r="H261" s="249">
        <v>2.1000000000000001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141</v>
      </c>
      <c r="AU261" s="255" t="s">
        <v>85</v>
      </c>
      <c r="AV261" s="14" t="s">
        <v>85</v>
      </c>
      <c r="AW261" s="14" t="s">
        <v>32</v>
      </c>
      <c r="AX261" s="14" t="s">
        <v>75</v>
      </c>
      <c r="AY261" s="255" t="s">
        <v>132</v>
      </c>
    </row>
    <row r="262" s="13" customFormat="1">
      <c r="A262" s="13"/>
      <c r="B262" s="234"/>
      <c r="C262" s="235"/>
      <c r="D262" s="236" t="s">
        <v>141</v>
      </c>
      <c r="E262" s="237" t="s">
        <v>1</v>
      </c>
      <c r="F262" s="238" t="s">
        <v>304</v>
      </c>
      <c r="G262" s="235"/>
      <c r="H262" s="237" t="s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141</v>
      </c>
      <c r="AU262" s="244" t="s">
        <v>85</v>
      </c>
      <c r="AV262" s="13" t="s">
        <v>83</v>
      </c>
      <c r="AW262" s="13" t="s">
        <v>32</v>
      </c>
      <c r="AX262" s="13" t="s">
        <v>75</v>
      </c>
      <c r="AY262" s="244" t="s">
        <v>132</v>
      </c>
    </row>
    <row r="263" s="14" customFormat="1">
      <c r="A263" s="14"/>
      <c r="B263" s="245"/>
      <c r="C263" s="246"/>
      <c r="D263" s="236" t="s">
        <v>141</v>
      </c>
      <c r="E263" s="247" t="s">
        <v>1</v>
      </c>
      <c r="F263" s="248" t="s">
        <v>305</v>
      </c>
      <c r="G263" s="246"/>
      <c r="H263" s="249">
        <v>8.4000000000000004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141</v>
      </c>
      <c r="AU263" s="255" t="s">
        <v>85</v>
      </c>
      <c r="AV263" s="14" t="s">
        <v>85</v>
      </c>
      <c r="AW263" s="14" t="s">
        <v>32</v>
      </c>
      <c r="AX263" s="14" t="s">
        <v>75</v>
      </c>
      <c r="AY263" s="255" t="s">
        <v>132</v>
      </c>
    </row>
    <row r="264" s="13" customFormat="1">
      <c r="A264" s="13"/>
      <c r="B264" s="234"/>
      <c r="C264" s="235"/>
      <c r="D264" s="236" t="s">
        <v>141</v>
      </c>
      <c r="E264" s="237" t="s">
        <v>1</v>
      </c>
      <c r="F264" s="238" t="s">
        <v>306</v>
      </c>
      <c r="G264" s="235"/>
      <c r="H264" s="237" t="s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141</v>
      </c>
      <c r="AU264" s="244" t="s">
        <v>85</v>
      </c>
      <c r="AV264" s="13" t="s">
        <v>83</v>
      </c>
      <c r="AW264" s="13" t="s">
        <v>32</v>
      </c>
      <c r="AX264" s="13" t="s">
        <v>75</v>
      </c>
      <c r="AY264" s="244" t="s">
        <v>132</v>
      </c>
    </row>
    <row r="265" s="14" customFormat="1">
      <c r="A265" s="14"/>
      <c r="B265" s="245"/>
      <c r="C265" s="246"/>
      <c r="D265" s="236" t="s">
        <v>141</v>
      </c>
      <c r="E265" s="247" t="s">
        <v>1</v>
      </c>
      <c r="F265" s="248" t="s">
        <v>282</v>
      </c>
      <c r="G265" s="246"/>
      <c r="H265" s="249">
        <v>25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141</v>
      </c>
      <c r="AU265" s="255" t="s">
        <v>85</v>
      </c>
      <c r="AV265" s="14" t="s">
        <v>85</v>
      </c>
      <c r="AW265" s="14" t="s">
        <v>32</v>
      </c>
      <c r="AX265" s="14" t="s">
        <v>75</v>
      </c>
      <c r="AY265" s="255" t="s">
        <v>132</v>
      </c>
    </row>
    <row r="266" s="15" customFormat="1">
      <c r="A266" s="15"/>
      <c r="B266" s="256"/>
      <c r="C266" s="257"/>
      <c r="D266" s="236" t="s">
        <v>141</v>
      </c>
      <c r="E266" s="258" t="s">
        <v>1</v>
      </c>
      <c r="F266" s="259" t="s">
        <v>149</v>
      </c>
      <c r="G266" s="257"/>
      <c r="H266" s="260">
        <v>369.89999999999998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141</v>
      </c>
      <c r="AU266" s="266" t="s">
        <v>85</v>
      </c>
      <c r="AV266" s="15" t="s">
        <v>139</v>
      </c>
      <c r="AW266" s="15" t="s">
        <v>32</v>
      </c>
      <c r="AX266" s="15" t="s">
        <v>83</v>
      </c>
      <c r="AY266" s="266" t="s">
        <v>132</v>
      </c>
    </row>
    <row r="267" s="2" customFormat="1" ht="16.5" customHeight="1">
      <c r="A267" s="39"/>
      <c r="B267" s="40"/>
      <c r="C267" s="220" t="s">
        <v>307</v>
      </c>
      <c r="D267" s="220" t="s">
        <v>135</v>
      </c>
      <c r="E267" s="221" t="s">
        <v>308</v>
      </c>
      <c r="F267" s="222" t="s">
        <v>309</v>
      </c>
      <c r="G267" s="223" t="s">
        <v>138</v>
      </c>
      <c r="H267" s="224">
        <v>4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40</v>
      </c>
      <c r="O267" s="92"/>
      <c r="P267" s="230">
        <f>O267*H267</f>
        <v>0</v>
      </c>
      <c r="Q267" s="230">
        <v>0.00011</v>
      </c>
      <c r="R267" s="230">
        <f>Q267*H267</f>
        <v>0.00044000000000000002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139</v>
      </c>
      <c r="AT267" s="232" t="s">
        <v>135</v>
      </c>
      <c r="AU267" s="232" t="s">
        <v>85</v>
      </c>
      <c r="AY267" s="18" t="s">
        <v>132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83</v>
      </c>
      <c r="BK267" s="233">
        <f>ROUND(I267*H267,2)</f>
        <v>0</v>
      </c>
      <c r="BL267" s="18" t="s">
        <v>139</v>
      </c>
      <c r="BM267" s="232" t="s">
        <v>310</v>
      </c>
    </row>
    <row r="268" s="14" customFormat="1">
      <c r="A268" s="14"/>
      <c r="B268" s="245"/>
      <c r="C268" s="246"/>
      <c r="D268" s="236" t="s">
        <v>141</v>
      </c>
      <c r="E268" s="247" t="s">
        <v>1</v>
      </c>
      <c r="F268" s="248" t="s">
        <v>311</v>
      </c>
      <c r="G268" s="246"/>
      <c r="H268" s="249">
        <v>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141</v>
      </c>
      <c r="AU268" s="255" t="s">
        <v>85</v>
      </c>
      <c r="AV268" s="14" t="s">
        <v>85</v>
      </c>
      <c r="AW268" s="14" t="s">
        <v>32</v>
      </c>
      <c r="AX268" s="14" t="s">
        <v>83</v>
      </c>
      <c r="AY268" s="255" t="s">
        <v>132</v>
      </c>
    </row>
    <row r="269" s="2" customFormat="1" ht="24.15" customHeight="1">
      <c r="A269" s="39"/>
      <c r="B269" s="40"/>
      <c r="C269" s="278" t="s">
        <v>312</v>
      </c>
      <c r="D269" s="278" t="s">
        <v>253</v>
      </c>
      <c r="E269" s="279" t="s">
        <v>313</v>
      </c>
      <c r="F269" s="280" t="s">
        <v>314</v>
      </c>
      <c r="G269" s="281" t="s">
        <v>138</v>
      </c>
      <c r="H269" s="282">
        <v>2</v>
      </c>
      <c r="I269" s="283"/>
      <c r="J269" s="284">
        <f>ROUND(I269*H269,2)</f>
        <v>0</v>
      </c>
      <c r="K269" s="285"/>
      <c r="L269" s="286"/>
      <c r="M269" s="287" t="s">
        <v>1</v>
      </c>
      <c r="N269" s="288" t="s">
        <v>40</v>
      </c>
      <c r="O269" s="92"/>
      <c r="P269" s="230">
        <f>O269*H269</f>
        <v>0</v>
      </c>
      <c r="Q269" s="230">
        <v>0.010699999999999999</v>
      </c>
      <c r="R269" s="230">
        <f>Q269*H269</f>
        <v>0.021399999999999999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189</v>
      </c>
      <c r="AT269" s="232" t="s">
        <v>253</v>
      </c>
      <c r="AU269" s="232" t="s">
        <v>85</v>
      </c>
      <c r="AY269" s="18" t="s">
        <v>132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83</v>
      </c>
      <c r="BK269" s="233">
        <f>ROUND(I269*H269,2)</f>
        <v>0</v>
      </c>
      <c r="BL269" s="18" t="s">
        <v>139</v>
      </c>
      <c r="BM269" s="232" t="s">
        <v>315</v>
      </c>
    </row>
    <row r="270" s="2" customFormat="1" ht="24.15" customHeight="1">
      <c r="A270" s="39"/>
      <c r="B270" s="40"/>
      <c r="C270" s="278" t="s">
        <v>316</v>
      </c>
      <c r="D270" s="278" t="s">
        <v>253</v>
      </c>
      <c r="E270" s="279" t="s">
        <v>317</v>
      </c>
      <c r="F270" s="280" t="s">
        <v>318</v>
      </c>
      <c r="G270" s="281" t="s">
        <v>138</v>
      </c>
      <c r="H270" s="282">
        <v>2</v>
      </c>
      <c r="I270" s="283"/>
      <c r="J270" s="284">
        <f>ROUND(I270*H270,2)</f>
        <v>0</v>
      </c>
      <c r="K270" s="285"/>
      <c r="L270" s="286"/>
      <c r="M270" s="287" t="s">
        <v>1</v>
      </c>
      <c r="N270" s="288" t="s">
        <v>40</v>
      </c>
      <c r="O270" s="92"/>
      <c r="P270" s="230">
        <f>O270*H270</f>
        <v>0</v>
      </c>
      <c r="Q270" s="230">
        <v>0.014</v>
      </c>
      <c r="R270" s="230">
        <f>Q270*H270</f>
        <v>0.028000000000000001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189</v>
      </c>
      <c r="AT270" s="232" t="s">
        <v>253</v>
      </c>
      <c r="AU270" s="232" t="s">
        <v>85</v>
      </c>
      <c r="AY270" s="18" t="s">
        <v>132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83</v>
      </c>
      <c r="BK270" s="233">
        <f>ROUND(I270*H270,2)</f>
        <v>0</v>
      </c>
      <c r="BL270" s="18" t="s">
        <v>139</v>
      </c>
      <c r="BM270" s="232" t="s">
        <v>319</v>
      </c>
    </row>
    <row r="271" s="2" customFormat="1" ht="21.75" customHeight="1">
      <c r="A271" s="39"/>
      <c r="B271" s="40"/>
      <c r="C271" s="220" t="s">
        <v>320</v>
      </c>
      <c r="D271" s="220" t="s">
        <v>135</v>
      </c>
      <c r="E271" s="221" t="s">
        <v>321</v>
      </c>
      <c r="F271" s="222" t="s">
        <v>322</v>
      </c>
      <c r="G271" s="223" t="s">
        <v>323</v>
      </c>
      <c r="H271" s="224">
        <v>1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40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139</v>
      </c>
      <c r="AT271" s="232" t="s">
        <v>135</v>
      </c>
      <c r="AU271" s="232" t="s">
        <v>85</v>
      </c>
      <c r="AY271" s="18" t="s">
        <v>132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83</v>
      </c>
      <c r="BK271" s="233">
        <f>ROUND(I271*H271,2)</f>
        <v>0</v>
      </c>
      <c r="BL271" s="18" t="s">
        <v>139</v>
      </c>
      <c r="BM271" s="232" t="s">
        <v>324</v>
      </c>
    </row>
    <row r="272" s="2" customFormat="1" ht="24.15" customHeight="1">
      <c r="A272" s="39"/>
      <c r="B272" s="40"/>
      <c r="C272" s="220" t="s">
        <v>325</v>
      </c>
      <c r="D272" s="220" t="s">
        <v>135</v>
      </c>
      <c r="E272" s="221" t="s">
        <v>326</v>
      </c>
      <c r="F272" s="222" t="s">
        <v>327</v>
      </c>
      <c r="G272" s="223" t="s">
        <v>166</v>
      </c>
      <c r="H272" s="224">
        <v>2.4049999999999998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40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0.122</v>
      </c>
      <c r="T272" s="231">
        <f>S272*H272</f>
        <v>0.29340999999999995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139</v>
      </c>
      <c r="AT272" s="232" t="s">
        <v>135</v>
      </c>
      <c r="AU272" s="232" t="s">
        <v>85</v>
      </c>
      <c r="AY272" s="18" t="s">
        <v>132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83</v>
      </c>
      <c r="BK272" s="233">
        <f>ROUND(I272*H272,2)</f>
        <v>0</v>
      </c>
      <c r="BL272" s="18" t="s">
        <v>139</v>
      </c>
      <c r="BM272" s="232" t="s">
        <v>328</v>
      </c>
    </row>
    <row r="273" s="13" customFormat="1">
      <c r="A273" s="13"/>
      <c r="B273" s="234"/>
      <c r="C273" s="235"/>
      <c r="D273" s="236" t="s">
        <v>141</v>
      </c>
      <c r="E273" s="237" t="s">
        <v>1</v>
      </c>
      <c r="F273" s="238" t="s">
        <v>329</v>
      </c>
      <c r="G273" s="235"/>
      <c r="H273" s="237" t="s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141</v>
      </c>
      <c r="AU273" s="244" t="s">
        <v>85</v>
      </c>
      <c r="AV273" s="13" t="s">
        <v>83</v>
      </c>
      <c r="AW273" s="13" t="s">
        <v>32</v>
      </c>
      <c r="AX273" s="13" t="s">
        <v>75</v>
      </c>
      <c r="AY273" s="244" t="s">
        <v>132</v>
      </c>
    </row>
    <row r="274" s="14" customFormat="1">
      <c r="A274" s="14"/>
      <c r="B274" s="245"/>
      <c r="C274" s="246"/>
      <c r="D274" s="236" t="s">
        <v>141</v>
      </c>
      <c r="E274" s="247" t="s">
        <v>1</v>
      </c>
      <c r="F274" s="248" t="s">
        <v>330</v>
      </c>
      <c r="G274" s="246"/>
      <c r="H274" s="249">
        <v>2.4049999999999998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141</v>
      </c>
      <c r="AU274" s="255" t="s">
        <v>85</v>
      </c>
      <c r="AV274" s="14" t="s">
        <v>85</v>
      </c>
      <c r="AW274" s="14" t="s">
        <v>32</v>
      </c>
      <c r="AX274" s="14" t="s">
        <v>83</v>
      </c>
      <c r="AY274" s="255" t="s">
        <v>132</v>
      </c>
    </row>
    <row r="275" s="2" customFormat="1" ht="24.15" customHeight="1">
      <c r="A275" s="39"/>
      <c r="B275" s="40"/>
      <c r="C275" s="220" t="s">
        <v>331</v>
      </c>
      <c r="D275" s="220" t="s">
        <v>135</v>
      </c>
      <c r="E275" s="221" t="s">
        <v>332</v>
      </c>
      <c r="F275" s="222" t="s">
        <v>333</v>
      </c>
      <c r="G275" s="223" t="s">
        <v>166</v>
      </c>
      <c r="H275" s="224">
        <v>1.575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40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0.055</v>
      </c>
      <c r="T275" s="231">
        <f>S275*H275</f>
        <v>0.086624999999999994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139</v>
      </c>
      <c r="AT275" s="232" t="s">
        <v>135</v>
      </c>
      <c r="AU275" s="232" t="s">
        <v>85</v>
      </c>
      <c r="AY275" s="18" t="s">
        <v>132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83</v>
      </c>
      <c r="BK275" s="233">
        <f>ROUND(I275*H275,2)</f>
        <v>0</v>
      </c>
      <c r="BL275" s="18" t="s">
        <v>139</v>
      </c>
      <c r="BM275" s="232" t="s">
        <v>334</v>
      </c>
    </row>
    <row r="276" s="14" customFormat="1">
      <c r="A276" s="14"/>
      <c r="B276" s="245"/>
      <c r="C276" s="246"/>
      <c r="D276" s="236" t="s">
        <v>141</v>
      </c>
      <c r="E276" s="247" t="s">
        <v>1</v>
      </c>
      <c r="F276" s="248" t="s">
        <v>335</v>
      </c>
      <c r="G276" s="246"/>
      <c r="H276" s="249">
        <v>1.575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141</v>
      </c>
      <c r="AU276" s="255" t="s">
        <v>85</v>
      </c>
      <c r="AV276" s="14" t="s">
        <v>85</v>
      </c>
      <c r="AW276" s="14" t="s">
        <v>32</v>
      </c>
      <c r="AX276" s="14" t="s">
        <v>83</v>
      </c>
      <c r="AY276" s="255" t="s">
        <v>132</v>
      </c>
    </row>
    <row r="277" s="2" customFormat="1" ht="21.75" customHeight="1">
      <c r="A277" s="39"/>
      <c r="B277" s="40"/>
      <c r="C277" s="220" t="s">
        <v>336</v>
      </c>
      <c r="D277" s="220" t="s">
        <v>135</v>
      </c>
      <c r="E277" s="221" t="s">
        <v>337</v>
      </c>
      <c r="F277" s="222" t="s">
        <v>338</v>
      </c>
      <c r="G277" s="223" t="s">
        <v>166</v>
      </c>
      <c r="H277" s="224">
        <v>4.9089999999999998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40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0.075999999999999998</v>
      </c>
      <c r="T277" s="231">
        <f>S277*H277</f>
        <v>0.37308399999999997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139</v>
      </c>
      <c r="AT277" s="232" t="s">
        <v>135</v>
      </c>
      <c r="AU277" s="232" t="s">
        <v>85</v>
      </c>
      <c r="AY277" s="18" t="s">
        <v>132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83</v>
      </c>
      <c r="BK277" s="233">
        <f>ROUND(I277*H277,2)</f>
        <v>0</v>
      </c>
      <c r="BL277" s="18" t="s">
        <v>139</v>
      </c>
      <c r="BM277" s="232" t="s">
        <v>339</v>
      </c>
    </row>
    <row r="278" s="14" customFormat="1">
      <c r="A278" s="14"/>
      <c r="B278" s="245"/>
      <c r="C278" s="246"/>
      <c r="D278" s="236" t="s">
        <v>141</v>
      </c>
      <c r="E278" s="247" t="s">
        <v>1</v>
      </c>
      <c r="F278" s="248" t="s">
        <v>340</v>
      </c>
      <c r="G278" s="246"/>
      <c r="H278" s="249">
        <v>1.5760000000000001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141</v>
      </c>
      <c r="AU278" s="255" t="s">
        <v>85</v>
      </c>
      <c r="AV278" s="14" t="s">
        <v>85</v>
      </c>
      <c r="AW278" s="14" t="s">
        <v>32</v>
      </c>
      <c r="AX278" s="14" t="s">
        <v>75</v>
      </c>
      <c r="AY278" s="255" t="s">
        <v>132</v>
      </c>
    </row>
    <row r="279" s="14" customFormat="1">
      <c r="A279" s="14"/>
      <c r="B279" s="245"/>
      <c r="C279" s="246"/>
      <c r="D279" s="236" t="s">
        <v>141</v>
      </c>
      <c r="E279" s="247" t="s">
        <v>1</v>
      </c>
      <c r="F279" s="248" t="s">
        <v>341</v>
      </c>
      <c r="G279" s="246"/>
      <c r="H279" s="249">
        <v>1.5600000000000001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141</v>
      </c>
      <c r="AU279" s="255" t="s">
        <v>85</v>
      </c>
      <c r="AV279" s="14" t="s">
        <v>85</v>
      </c>
      <c r="AW279" s="14" t="s">
        <v>32</v>
      </c>
      <c r="AX279" s="14" t="s">
        <v>75</v>
      </c>
      <c r="AY279" s="255" t="s">
        <v>132</v>
      </c>
    </row>
    <row r="280" s="13" customFormat="1">
      <c r="A280" s="13"/>
      <c r="B280" s="234"/>
      <c r="C280" s="235"/>
      <c r="D280" s="236" t="s">
        <v>141</v>
      </c>
      <c r="E280" s="237" t="s">
        <v>1</v>
      </c>
      <c r="F280" s="238" t="s">
        <v>234</v>
      </c>
      <c r="G280" s="235"/>
      <c r="H280" s="237" t="s">
        <v>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141</v>
      </c>
      <c r="AU280" s="244" t="s">
        <v>85</v>
      </c>
      <c r="AV280" s="13" t="s">
        <v>83</v>
      </c>
      <c r="AW280" s="13" t="s">
        <v>32</v>
      </c>
      <c r="AX280" s="13" t="s">
        <v>75</v>
      </c>
      <c r="AY280" s="244" t="s">
        <v>132</v>
      </c>
    </row>
    <row r="281" s="14" customFormat="1">
      <c r="A281" s="14"/>
      <c r="B281" s="245"/>
      <c r="C281" s="246"/>
      <c r="D281" s="236" t="s">
        <v>141</v>
      </c>
      <c r="E281" s="247" t="s">
        <v>1</v>
      </c>
      <c r="F281" s="248" t="s">
        <v>342</v>
      </c>
      <c r="G281" s="246"/>
      <c r="H281" s="249">
        <v>1.7729999999999999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141</v>
      </c>
      <c r="AU281" s="255" t="s">
        <v>85</v>
      </c>
      <c r="AV281" s="14" t="s">
        <v>85</v>
      </c>
      <c r="AW281" s="14" t="s">
        <v>32</v>
      </c>
      <c r="AX281" s="14" t="s">
        <v>75</v>
      </c>
      <c r="AY281" s="255" t="s">
        <v>132</v>
      </c>
    </row>
    <row r="282" s="15" customFormat="1">
      <c r="A282" s="15"/>
      <c r="B282" s="256"/>
      <c r="C282" s="257"/>
      <c r="D282" s="236" t="s">
        <v>141</v>
      </c>
      <c r="E282" s="258" t="s">
        <v>1</v>
      </c>
      <c r="F282" s="259" t="s">
        <v>149</v>
      </c>
      <c r="G282" s="257"/>
      <c r="H282" s="260">
        <v>4.9089999999999998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6" t="s">
        <v>141</v>
      </c>
      <c r="AU282" s="266" t="s">
        <v>85</v>
      </c>
      <c r="AV282" s="15" t="s">
        <v>139</v>
      </c>
      <c r="AW282" s="15" t="s">
        <v>32</v>
      </c>
      <c r="AX282" s="15" t="s">
        <v>83</v>
      </c>
      <c r="AY282" s="266" t="s">
        <v>132</v>
      </c>
    </row>
    <row r="283" s="2" customFormat="1" ht="21.75" customHeight="1">
      <c r="A283" s="39"/>
      <c r="B283" s="40"/>
      <c r="C283" s="220" t="s">
        <v>343</v>
      </c>
      <c r="D283" s="220" t="s">
        <v>135</v>
      </c>
      <c r="E283" s="221" t="s">
        <v>344</v>
      </c>
      <c r="F283" s="222" t="s">
        <v>345</v>
      </c>
      <c r="G283" s="223" t="s">
        <v>166</v>
      </c>
      <c r="H283" s="224">
        <v>2.9279999999999999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40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0.063</v>
      </c>
      <c r="T283" s="231">
        <f>S283*H283</f>
        <v>0.18446399999999999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139</v>
      </c>
      <c r="AT283" s="232" t="s">
        <v>135</v>
      </c>
      <c r="AU283" s="232" t="s">
        <v>85</v>
      </c>
      <c r="AY283" s="18" t="s">
        <v>132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83</v>
      </c>
      <c r="BK283" s="233">
        <f>ROUND(I283*H283,2)</f>
        <v>0</v>
      </c>
      <c r="BL283" s="18" t="s">
        <v>139</v>
      </c>
      <c r="BM283" s="232" t="s">
        <v>346</v>
      </c>
    </row>
    <row r="284" s="14" customFormat="1">
      <c r="A284" s="14"/>
      <c r="B284" s="245"/>
      <c r="C284" s="246"/>
      <c r="D284" s="236" t="s">
        <v>141</v>
      </c>
      <c r="E284" s="247" t="s">
        <v>1</v>
      </c>
      <c r="F284" s="248" t="s">
        <v>347</v>
      </c>
      <c r="G284" s="246"/>
      <c r="H284" s="249">
        <v>2.9279999999999999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141</v>
      </c>
      <c r="AU284" s="255" t="s">
        <v>85</v>
      </c>
      <c r="AV284" s="14" t="s">
        <v>85</v>
      </c>
      <c r="AW284" s="14" t="s">
        <v>32</v>
      </c>
      <c r="AX284" s="14" t="s">
        <v>83</v>
      </c>
      <c r="AY284" s="255" t="s">
        <v>132</v>
      </c>
    </row>
    <row r="285" s="2" customFormat="1" ht="24.15" customHeight="1">
      <c r="A285" s="39"/>
      <c r="B285" s="40"/>
      <c r="C285" s="220" t="s">
        <v>348</v>
      </c>
      <c r="D285" s="220" t="s">
        <v>135</v>
      </c>
      <c r="E285" s="221" t="s">
        <v>349</v>
      </c>
      <c r="F285" s="222" t="s">
        <v>350</v>
      </c>
      <c r="G285" s="223" t="s">
        <v>138</v>
      </c>
      <c r="H285" s="224">
        <v>1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40</v>
      </c>
      <c r="O285" s="92"/>
      <c r="P285" s="230">
        <f>O285*H285</f>
        <v>0</v>
      </c>
      <c r="Q285" s="230">
        <v>0</v>
      </c>
      <c r="R285" s="230">
        <f>Q285*H285</f>
        <v>0</v>
      </c>
      <c r="S285" s="230">
        <v>0.073999999999999996</v>
      </c>
      <c r="T285" s="231">
        <f>S285*H285</f>
        <v>0.073999999999999996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139</v>
      </c>
      <c r="AT285" s="232" t="s">
        <v>135</v>
      </c>
      <c r="AU285" s="232" t="s">
        <v>85</v>
      </c>
      <c r="AY285" s="18" t="s">
        <v>132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83</v>
      </c>
      <c r="BK285" s="233">
        <f>ROUND(I285*H285,2)</f>
        <v>0</v>
      </c>
      <c r="BL285" s="18" t="s">
        <v>139</v>
      </c>
      <c r="BM285" s="232" t="s">
        <v>351</v>
      </c>
    </row>
    <row r="286" s="13" customFormat="1">
      <c r="A286" s="13"/>
      <c r="B286" s="234"/>
      <c r="C286" s="235"/>
      <c r="D286" s="236" t="s">
        <v>141</v>
      </c>
      <c r="E286" s="237" t="s">
        <v>1</v>
      </c>
      <c r="F286" s="238" t="s">
        <v>352</v>
      </c>
      <c r="G286" s="235"/>
      <c r="H286" s="237" t="s">
        <v>1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141</v>
      </c>
      <c r="AU286" s="244" t="s">
        <v>85</v>
      </c>
      <c r="AV286" s="13" t="s">
        <v>83</v>
      </c>
      <c r="AW286" s="13" t="s">
        <v>32</v>
      </c>
      <c r="AX286" s="13" t="s">
        <v>75</v>
      </c>
      <c r="AY286" s="244" t="s">
        <v>132</v>
      </c>
    </row>
    <row r="287" s="14" customFormat="1">
      <c r="A287" s="14"/>
      <c r="B287" s="245"/>
      <c r="C287" s="246"/>
      <c r="D287" s="236" t="s">
        <v>141</v>
      </c>
      <c r="E287" s="247" t="s">
        <v>1</v>
      </c>
      <c r="F287" s="248" t="s">
        <v>83</v>
      </c>
      <c r="G287" s="246"/>
      <c r="H287" s="249">
        <v>1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141</v>
      </c>
      <c r="AU287" s="255" t="s">
        <v>85</v>
      </c>
      <c r="AV287" s="14" t="s">
        <v>85</v>
      </c>
      <c r="AW287" s="14" t="s">
        <v>32</v>
      </c>
      <c r="AX287" s="14" t="s">
        <v>83</v>
      </c>
      <c r="AY287" s="255" t="s">
        <v>132</v>
      </c>
    </row>
    <row r="288" s="2" customFormat="1" ht="24.15" customHeight="1">
      <c r="A288" s="39"/>
      <c r="B288" s="40"/>
      <c r="C288" s="220" t="s">
        <v>353</v>
      </c>
      <c r="D288" s="220" t="s">
        <v>135</v>
      </c>
      <c r="E288" s="221" t="s">
        <v>354</v>
      </c>
      <c r="F288" s="222" t="s">
        <v>355</v>
      </c>
      <c r="G288" s="223" t="s">
        <v>145</v>
      </c>
      <c r="H288" s="224">
        <v>0.437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40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1.8</v>
      </c>
      <c r="T288" s="231">
        <f>S288*H288</f>
        <v>0.78659999999999997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139</v>
      </c>
      <c r="AT288" s="232" t="s">
        <v>135</v>
      </c>
      <c r="AU288" s="232" t="s">
        <v>85</v>
      </c>
      <c r="AY288" s="18" t="s">
        <v>132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83</v>
      </c>
      <c r="BK288" s="233">
        <f>ROUND(I288*H288,2)</f>
        <v>0</v>
      </c>
      <c r="BL288" s="18" t="s">
        <v>139</v>
      </c>
      <c r="BM288" s="232" t="s">
        <v>356</v>
      </c>
    </row>
    <row r="289" s="13" customFormat="1">
      <c r="A289" s="13"/>
      <c r="B289" s="234"/>
      <c r="C289" s="235"/>
      <c r="D289" s="236" t="s">
        <v>141</v>
      </c>
      <c r="E289" s="237" t="s">
        <v>1</v>
      </c>
      <c r="F289" s="238" t="s">
        <v>357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141</v>
      </c>
      <c r="AU289" s="244" t="s">
        <v>85</v>
      </c>
      <c r="AV289" s="13" t="s">
        <v>83</v>
      </c>
      <c r="AW289" s="13" t="s">
        <v>32</v>
      </c>
      <c r="AX289" s="13" t="s">
        <v>75</v>
      </c>
      <c r="AY289" s="244" t="s">
        <v>132</v>
      </c>
    </row>
    <row r="290" s="14" customFormat="1">
      <c r="A290" s="14"/>
      <c r="B290" s="245"/>
      <c r="C290" s="246"/>
      <c r="D290" s="236" t="s">
        <v>141</v>
      </c>
      <c r="E290" s="247" t="s">
        <v>1</v>
      </c>
      <c r="F290" s="248" t="s">
        <v>358</v>
      </c>
      <c r="G290" s="246"/>
      <c r="H290" s="249">
        <v>0.94499999999999995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141</v>
      </c>
      <c r="AU290" s="255" t="s">
        <v>85</v>
      </c>
      <c r="AV290" s="14" t="s">
        <v>85</v>
      </c>
      <c r="AW290" s="14" t="s">
        <v>32</v>
      </c>
      <c r="AX290" s="14" t="s">
        <v>75</v>
      </c>
      <c r="AY290" s="255" t="s">
        <v>132</v>
      </c>
    </row>
    <row r="291" s="14" customFormat="1">
      <c r="A291" s="14"/>
      <c r="B291" s="245"/>
      <c r="C291" s="246"/>
      <c r="D291" s="236" t="s">
        <v>141</v>
      </c>
      <c r="E291" s="247" t="s">
        <v>1</v>
      </c>
      <c r="F291" s="248" t="s">
        <v>359</v>
      </c>
      <c r="G291" s="246"/>
      <c r="H291" s="249">
        <v>-0.50800000000000001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141</v>
      </c>
      <c r="AU291" s="255" t="s">
        <v>85</v>
      </c>
      <c r="AV291" s="14" t="s">
        <v>85</v>
      </c>
      <c r="AW291" s="14" t="s">
        <v>32</v>
      </c>
      <c r="AX291" s="14" t="s">
        <v>75</v>
      </c>
      <c r="AY291" s="255" t="s">
        <v>132</v>
      </c>
    </row>
    <row r="292" s="15" customFormat="1">
      <c r="A292" s="15"/>
      <c r="B292" s="256"/>
      <c r="C292" s="257"/>
      <c r="D292" s="236" t="s">
        <v>141</v>
      </c>
      <c r="E292" s="258" t="s">
        <v>1</v>
      </c>
      <c r="F292" s="259" t="s">
        <v>149</v>
      </c>
      <c r="G292" s="257"/>
      <c r="H292" s="260">
        <v>0.437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6" t="s">
        <v>141</v>
      </c>
      <c r="AU292" s="266" t="s">
        <v>85</v>
      </c>
      <c r="AV292" s="15" t="s">
        <v>139</v>
      </c>
      <c r="AW292" s="15" t="s">
        <v>32</v>
      </c>
      <c r="AX292" s="15" t="s">
        <v>83</v>
      </c>
      <c r="AY292" s="266" t="s">
        <v>132</v>
      </c>
    </row>
    <row r="293" s="2" customFormat="1" ht="24.15" customHeight="1">
      <c r="A293" s="39"/>
      <c r="B293" s="40"/>
      <c r="C293" s="220" t="s">
        <v>360</v>
      </c>
      <c r="D293" s="220" t="s">
        <v>135</v>
      </c>
      <c r="E293" s="221" t="s">
        <v>361</v>
      </c>
      <c r="F293" s="222" t="s">
        <v>362</v>
      </c>
      <c r="G293" s="223" t="s">
        <v>230</v>
      </c>
      <c r="H293" s="224">
        <v>5.7000000000000002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40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0.042000000000000003</v>
      </c>
      <c r="T293" s="231">
        <f>S293*H293</f>
        <v>0.23940000000000003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139</v>
      </c>
      <c r="AT293" s="232" t="s">
        <v>135</v>
      </c>
      <c r="AU293" s="232" t="s">
        <v>85</v>
      </c>
      <c r="AY293" s="18" t="s">
        <v>132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83</v>
      </c>
      <c r="BK293" s="233">
        <f>ROUND(I293*H293,2)</f>
        <v>0</v>
      </c>
      <c r="BL293" s="18" t="s">
        <v>139</v>
      </c>
      <c r="BM293" s="232" t="s">
        <v>363</v>
      </c>
    </row>
    <row r="294" s="13" customFormat="1">
      <c r="A294" s="13"/>
      <c r="B294" s="234"/>
      <c r="C294" s="235"/>
      <c r="D294" s="236" t="s">
        <v>141</v>
      </c>
      <c r="E294" s="237" t="s">
        <v>1</v>
      </c>
      <c r="F294" s="238" t="s">
        <v>153</v>
      </c>
      <c r="G294" s="235"/>
      <c r="H294" s="237" t="s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141</v>
      </c>
      <c r="AU294" s="244" t="s">
        <v>85</v>
      </c>
      <c r="AV294" s="13" t="s">
        <v>83</v>
      </c>
      <c r="AW294" s="13" t="s">
        <v>32</v>
      </c>
      <c r="AX294" s="13" t="s">
        <v>75</v>
      </c>
      <c r="AY294" s="244" t="s">
        <v>132</v>
      </c>
    </row>
    <row r="295" s="14" customFormat="1">
      <c r="A295" s="14"/>
      <c r="B295" s="245"/>
      <c r="C295" s="246"/>
      <c r="D295" s="236" t="s">
        <v>141</v>
      </c>
      <c r="E295" s="247" t="s">
        <v>1</v>
      </c>
      <c r="F295" s="248" t="s">
        <v>364</v>
      </c>
      <c r="G295" s="246"/>
      <c r="H295" s="249">
        <v>2.7000000000000002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141</v>
      </c>
      <c r="AU295" s="255" t="s">
        <v>85</v>
      </c>
      <c r="AV295" s="14" t="s">
        <v>85</v>
      </c>
      <c r="AW295" s="14" t="s">
        <v>32</v>
      </c>
      <c r="AX295" s="14" t="s">
        <v>75</v>
      </c>
      <c r="AY295" s="255" t="s">
        <v>132</v>
      </c>
    </row>
    <row r="296" s="13" customFormat="1">
      <c r="A296" s="13"/>
      <c r="B296" s="234"/>
      <c r="C296" s="235"/>
      <c r="D296" s="236" t="s">
        <v>141</v>
      </c>
      <c r="E296" s="237" t="s">
        <v>1</v>
      </c>
      <c r="F296" s="238" t="s">
        <v>155</v>
      </c>
      <c r="G296" s="235"/>
      <c r="H296" s="237" t="s">
        <v>1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141</v>
      </c>
      <c r="AU296" s="244" t="s">
        <v>85</v>
      </c>
      <c r="AV296" s="13" t="s">
        <v>83</v>
      </c>
      <c r="AW296" s="13" t="s">
        <v>32</v>
      </c>
      <c r="AX296" s="13" t="s">
        <v>75</v>
      </c>
      <c r="AY296" s="244" t="s">
        <v>132</v>
      </c>
    </row>
    <row r="297" s="14" customFormat="1">
      <c r="A297" s="14"/>
      <c r="B297" s="245"/>
      <c r="C297" s="246"/>
      <c r="D297" s="236" t="s">
        <v>141</v>
      </c>
      <c r="E297" s="247" t="s">
        <v>1</v>
      </c>
      <c r="F297" s="248" t="s">
        <v>365</v>
      </c>
      <c r="G297" s="246"/>
      <c r="H297" s="249">
        <v>3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141</v>
      </c>
      <c r="AU297" s="255" t="s">
        <v>85</v>
      </c>
      <c r="AV297" s="14" t="s">
        <v>85</v>
      </c>
      <c r="AW297" s="14" t="s">
        <v>32</v>
      </c>
      <c r="AX297" s="14" t="s">
        <v>75</v>
      </c>
      <c r="AY297" s="255" t="s">
        <v>132</v>
      </c>
    </row>
    <row r="298" s="15" customFormat="1">
      <c r="A298" s="15"/>
      <c r="B298" s="256"/>
      <c r="C298" s="257"/>
      <c r="D298" s="236" t="s">
        <v>141</v>
      </c>
      <c r="E298" s="258" t="s">
        <v>1</v>
      </c>
      <c r="F298" s="259" t="s">
        <v>149</v>
      </c>
      <c r="G298" s="257"/>
      <c r="H298" s="260">
        <v>5.7000000000000002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6" t="s">
        <v>141</v>
      </c>
      <c r="AU298" s="266" t="s">
        <v>85</v>
      </c>
      <c r="AV298" s="15" t="s">
        <v>139</v>
      </c>
      <c r="AW298" s="15" t="s">
        <v>32</v>
      </c>
      <c r="AX298" s="15" t="s">
        <v>83</v>
      </c>
      <c r="AY298" s="266" t="s">
        <v>132</v>
      </c>
    </row>
    <row r="299" s="2" customFormat="1" ht="37.8" customHeight="1">
      <c r="A299" s="39"/>
      <c r="B299" s="40"/>
      <c r="C299" s="220" t="s">
        <v>297</v>
      </c>
      <c r="D299" s="220" t="s">
        <v>135</v>
      </c>
      <c r="E299" s="221" t="s">
        <v>366</v>
      </c>
      <c r="F299" s="222" t="s">
        <v>367</v>
      </c>
      <c r="G299" s="223" t="s">
        <v>166</v>
      </c>
      <c r="H299" s="224">
        <v>62.567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40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0.045999999999999999</v>
      </c>
      <c r="T299" s="231">
        <f>S299*H299</f>
        <v>2.878082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139</v>
      </c>
      <c r="AT299" s="232" t="s">
        <v>135</v>
      </c>
      <c r="AU299" s="232" t="s">
        <v>85</v>
      </c>
      <c r="AY299" s="18" t="s">
        <v>132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83</v>
      </c>
      <c r="BK299" s="233">
        <f>ROUND(I299*H299,2)</f>
        <v>0</v>
      </c>
      <c r="BL299" s="18" t="s">
        <v>139</v>
      </c>
      <c r="BM299" s="232" t="s">
        <v>368</v>
      </c>
    </row>
    <row r="300" s="12" customFormat="1" ht="22.8" customHeight="1">
      <c r="A300" s="12"/>
      <c r="B300" s="204"/>
      <c r="C300" s="205"/>
      <c r="D300" s="206" t="s">
        <v>74</v>
      </c>
      <c r="E300" s="218" t="s">
        <v>369</v>
      </c>
      <c r="F300" s="218" t="s">
        <v>370</v>
      </c>
      <c r="G300" s="205"/>
      <c r="H300" s="205"/>
      <c r="I300" s="208"/>
      <c r="J300" s="219">
        <f>BK300</f>
        <v>0</v>
      </c>
      <c r="K300" s="205"/>
      <c r="L300" s="210"/>
      <c r="M300" s="211"/>
      <c r="N300" s="212"/>
      <c r="O300" s="212"/>
      <c r="P300" s="213">
        <f>SUM(P301:P305)</f>
        <v>0</v>
      </c>
      <c r="Q300" s="212"/>
      <c r="R300" s="213">
        <f>SUM(R301:R305)</f>
        <v>0</v>
      </c>
      <c r="S300" s="212"/>
      <c r="T300" s="214">
        <f>SUM(T301:T305)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83</v>
      </c>
      <c r="AT300" s="216" t="s">
        <v>74</v>
      </c>
      <c r="AU300" s="216" t="s">
        <v>83</v>
      </c>
      <c r="AY300" s="215" t="s">
        <v>132</v>
      </c>
      <c r="BK300" s="217">
        <f>SUM(BK301:BK305)</f>
        <v>0</v>
      </c>
    </row>
    <row r="301" s="2" customFormat="1" ht="33" customHeight="1">
      <c r="A301" s="39"/>
      <c r="B301" s="40"/>
      <c r="C301" s="220" t="s">
        <v>371</v>
      </c>
      <c r="D301" s="220" t="s">
        <v>135</v>
      </c>
      <c r="E301" s="221" t="s">
        <v>372</v>
      </c>
      <c r="F301" s="222" t="s">
        <v>373</v>
      </c>
      <c r="G301" s="223" t="s">
        <v>159</v>
      </c>
      <c r="H301" s="224">
        <v>4.923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40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139</v>
      </c>
      <c r="AT301" s="232" t="s">
        <v>135</v>
      </c>
      <c r="AU301" s="232" t="s">
        <v>85</v>
      </c>
      <c r="AY301" s="18" t="s">
        <v>132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83</v>
      </c>
      <c r="BK301" s="233">
        <f>ROUND(I301*H301,2)</f>
        <v>0</v>
      </c>
      <c r="BL301" s="18" t="s">
        <v>139</v>
      </c>
      <c r="BM301" s="232" t="s">
        <v>374</v>
      </c>
    </row>
    <row r="302" s="2" customFormat="1" ht="24.15" customHeight="1">
      <c r="A302" s="39"/>
      <c r="B302" s="40"/>
      <c r="C302" s="220" t="s">
        <v>375</v>
      </c>
      <c r="D302" s="220" t="s">
        <v>135</v>
      </c>
      <c r="E302" s="221" t="s">
        <v>376</v>
      </c>
      <c r="F302" s="222" t="s">
        <v>377</v>
      </c>
      <c r="G302" s="223" t="s">
        <v>159</v>
      </c>
      <c r="H302" s="224">
        <v>4.923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40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139</v>
      </c>
      <c r="AT302" s="232" t="s">
        <v>135</v>
      </c>
      <c r="AU302" s="232" t="s">
        <v>85</v>
      </c>
      <c r="AY302" s="18" t="s">
        <v>132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83</v>
      </c>
      <c r="BK302" s="233">
        <f>ROUND(I302*H302,2)</f>
        <v>0</v>
      </c>
      <c r="BL302" s="18" t="s">
        <v>139</v>
      </c>
      <c r="BM302" s="232" t="s">
        <v>378</v>
      </c>
    </row>
    <row r="303" s="2" customFormat="1" ht="24.15" customHeight="1">
      <c r="A303" s="39"/>
      <c r="B303" s="40"/>
      <c r="C303" s="220" t="s">
        <v>379</v>
      </c>
      <c r="D303" s="220" t="s">
        <v>135</v>
      </c>
      <c r="E303" s="221" t="s">
        <v>380</v>
      </c>
      <c r="F303" s="222" t="s">
        <v>381</v>
      </c>
      <c r="G303" s="223" t="s">
        <v>159</v>
      </c>
      <c r="H303" s="224">
        <v>93.537000000000006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40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139</v>
      </c>
      <c r="AT303" s="232" t="s">
        <v>135</v>
      </c>
      <c r="AU303" s="232" t="s">
        <v>85</v>
      </c>
      <c r="AY303" s="18" t="s">
        <v>132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83</v>
      </c>
      <c r="BK303" s="233">
        <f>ROUND(I303*H303,2)</f>
        <v>0</v>
      </c>
      <c r="BL303" s="18" t="s">
        <v>139</v>
      </c>
      <c r="BM303" s="232" t="s">
        <v>382</v>
      </c>
    </row>
    <row r="304" s="14" customFormat="1">
      <c r="A304" s="14"/>
      <c r="B304" s="245"/>
      <c r="C304" s="246"/>
      <c r="D304" s="236" t="s">
        <v>141</v>
      </c>
      <c r="E304" s="246"/>
      <c r="F304" s="248" t="s">
        <v>383</v>
      </c>
      <c r="G304" s="246"/>
      <c r="H304" s="249">
        <v>93.537000000000006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141</v>
      </c>
      <c r="AU304" s="255" t="s">
        <v>85</v>
      </c>
      <c r="AV304" s="14" t="s">
        <v>85</v>
      </c>
      <c r="AW304" s="14" t="s">
        <v>4</v>
      </c>
      <c r="AX304" s="14" t="s">
        <v>83</v>
      </c>
      <c r="AY304" s="255" t="s">
        <v>132</v>
      </c>
    </row>
    <row r="305" s="2" customFormat="1" ht="33" customHeight="1">
      <c r="A305" s="39"/>
      <c r="B305" s="40"/>
      <c r="C305" s="220" t="s">
        <v>384</v>
      </c>
      <c r="D305" s="220" t="s">
        <v>135</v>
      </c>
      <c r="E305" s="221" t="s">
        <v>385</v>
      </c>
      <c r="F305" s="222" t="s">
        <v>386</v>
      </c>
      <c r="G305" s="223" t="s">
        <v>159</v>
      </c>
      <c r="H305" s="224">
        <v>4.923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40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139</v>
      </c>
      <c r="AT305" s="232" t="s">
        <v>135</v>
      </c>
      <c r="AU305" s="232" t="s">
        <v>85</v>
      </c>
      <c r="AY305" s="18" t="s">
        <v>132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83</v>
      </c>
      <c r="BK305" s="233">
        <f>ROUND(I305*H305,2)</f>
        <v>0</v>
      </c>
      <c r="BL305" s="18" t="s">
        <v>139</v>
      </c>
      <c r="BM305" s="232" t="s">
        <v>387</v>
      </c>
    </row>
    <row r="306" s="12" customFormat="1" ht="22.8" customHeight="1">
      <c r="A306" s="12"/>
      <c r="B306" s="204"/>
      <c r="C306" s="205"/>
      <c r="D306" s="206" t="s">
        <v>74</v>
      </c>
      <c r="E306" s="218" t="s">
        <v>388</v>
      </c>
      <c r="F306" s="218" t="s">
        <v>389</v>
      </c>
      <c r="G306" s="205"/>
      <c r="H306" s="205"/>
      <c r="I306" s="208"/>
      <c r="J306" s="219">
        <f>BK306</f>
        <v>0</v>
      </c>
      <c r="K306" s="205"/>
      <c r="L306" s="210"/>
      <c r="M306" s="211"/>
      <c r="N306" s="212"/>
      <c r="O306" s="212"/>
      <c r="P306" s="213">
        <f>P307</f>
        <v>0</v>
      </c>
      <c r="Q306" s="212"/>
      <c r="R306" s="213">
        <f>R307</f>
        <v>0</v>
      </c>
      <c r="S306" s="212"/>
      <c r="T306" s="214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5" t="s">
        <v>83</v>
      </c>
      <c r="AT306" s="216" t="s">
        <v>74</v>
      </c>
      <c r="AU306" s="216" t="s">
        <v>83</v>
      </c>
      <c r="AY306" s="215" t="s">
        <v>132</v>
      </c>
      <c r="BK306" s="217">
        <f>BK307</f>
        <v>0</v>
      </c>
    </row>
    <row r="307" s="2" customFormat="1" ht="24.15" customHeight="1">
      <c r="A307" s="39"/>
      <c r="B307" s="40"/>
      <c r="C307" s="220" t="s">
        <v>390</v>
      </c>
      <c r="D307" s="220" t="s">
        <v>135</v>
      </c>
      <c r="E307" s="221" t="s">
        <v>391</v>
      </c>
      <c r="F307" s="222" t="s">
        <v>392</v>
      </c>
      <c r="G307" s="223" t="s">
        <v>159</v>
      </c>
      <c r="H307" s="224">
        <v>7.4809999999999999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40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139</v>
      </c>
      <c r="AT307" s="232" t="s">
        <v>135</v>
      </c>
      <c r="AU307" s="232" t="s">
        <v>85</v>
      </c>
      <c r="AY307" s="18" t="s">
        <v>132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83</v>
      </c>
      <c r="BK307" s="233">
        <f>ROUND(I307*H307,2)</f>
        <v>0</v>
      </c>
      <c r="BL307" s="18" t="s">
        <v>139</v>
      </c>
      <c r="BM307" s="232" t="s">
        <v>393</v>
      </c>
    </row>
    <row r="308" s="12" customFormat="1" ht="25.92" customHeight="1">
      <c r="A308" s="12"/>
      <c r="B308" s="204"/>
      <c r="C308" s="205"/>
      <c r="D308" s="206" t="s">
        <v>74</v>
      </c>
      <c r="E308" s="207" t="s">
        <v>394</v>
      </c>
      <c r="F308" s="207" t="s">
        <v>395</v>
      </c>
      <c r="G308" s="205"/>
      <c r="H308" s="205"/>
      <c r="I308" s="208"/>
      <c r="J308" s="209">
        <f>BK308</f>
        <v>0</v>
      </c>
      <c r="K308" s="205"/>
      <c r="L308" s="210"/>
      <c r="M308" s="211"/>
      <c r="N308" s="212"/>
      <c r="O308" s="212"/>
      <c r="P308" s="213">
        <f>P309+P323+P347+P439+P507+P518+P563+P670+P728+P741</f>
        <v>0</v>
      </c>
      <c r="Q308" s="212"/>
      <c r="R308" s="213">
        <f>R309+R323+R347+R439+R507+R518+R563+R670+R728+R741</f>
        <v>34.181972590000008</v>
      </c>
      <c r="S308" s="212"/>
      <c r="T308" s="214">
        <f>T309+T323+T347+T439+T507+T518+T563+T670+T728+T741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5" t="s">
        <v>85</v>
      </c>
      <c r="AT308" s="216" t="s">
        <v>74</v>
      </c>
      <c r="AU308" s="216" t="s">
        <v>75</v>
      </c>
      <c r="AY308" s="215" t="s">
        <v>132</v>
      </c>
      <c r="BK308" s="217">
        <f>BK309+BK323+BK347+BK439+BK507+BK518+BK563+BK670+BK728+BK741</f>
        <v>0</v>
      </c>
    </row>
    <row r="309" s="12" customFormat="1" ht="22.8" customHeight="1">
      <c r="A309" s="12"/>
      <c r="B309" s="204"/>
      <c r="C309" s="205"/>
      <c r="D309" s="206" t="s">
        <v>74</v>
      </c>
      <c r="E309" s="218" t="s">
        <v>396</v>
      </c>
      <c r="F309" s="218" t="s">
        <v>397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SUM(P310:P322)</f>
        <v>0</v>
      </c>
      <c r="Q309" s="212"/>
      <c r="R309" s="213">
        <f>SUM(R310:R322)</f>
        <v>3.2855249999999998</v>
      </c>
      <c r="S309" s="212"/>
      <c r="T309" s="214">
        <f>SUM(T310:T322)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85</v>
      </c>
      <c r="AT309" s="216" t="s">
        <v>74</v>
      </c>
      <c r="AU309" s="216" t="s">
        <v>83</v>
      </c>
      <c r="AY309" s="215" t="s">
        <v>132</v>
      </c>
      <c r="BK309" s="217">
        <f>SUM(BK310:BK322)</f>
        <v>0</v>
      </c>
    </row>
    <row r="310" s="2" customFormat="1" ht="24.15" customHeight="1">
      <c r="A310" s="39"/>
      <c r="B310" s="40"/>
      <c r="C310" s="220" t="s">
        <v>398</v>
      </c>
      <c r="D310" s="220" t="s">
        <v>135</v>
      </c>
      <c r="E310" s="221" t="s">
        <v>399</v>
      </c>
      <c r="F310" s="222" t="s">
        <v>400</v>
      </c>
      <c r="G310" s="223" t="s">
        <v>166</v>
      </c>
      <c r="H310" s="224">
        <v>429.48000000000002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40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236</v>
      </c>
      <c r="AT310" s="232" t="s">
        <v>135</v>
      </c>
      <c r="AU310" s="232" t="s">
        <v>85</v>
      </c>
      <c r="AY310" s="18" t="s">
        <v>132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83</v>
      </c>
      <c r="BK310" s="233">
        <f>ROUND(I310*H310,2)</f>
        <v>0</v>
      </c>
      <c r="BL310" s="18" t="s">
        <v>236</v>
      </c>
      <c r="BM310" s="232" t="s">
        <v>401</v>
      </c>
    </row>
    <row r="311" s="13" customFormat="1">
      <c r="A311" s="13"/>
      <c r="B311" s="234"/>
      <c r="C311" s="235"/>
      <c r="D311" s="236" t="s">
        <v>141</v>
      </c>
      <c r="E311" s="237" t="s">
        <v>1</v>
      </c>
      <c r="F311" s="238" t="s">
        <v>402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141</v>
      </c>
      <c r="AU311" s="244" t="s">
        <v>85</v>
      </c>
      <c r="AV311" s="13" t="s">
        <v>83</v>
      </c>
      <c r="AW311" s="13" t="s">
        <v>32</v>
      </c>
      <c r="AX311" s="13" t="s">
        <v>75</v>
      </c>
      <c r="AY311" s="244" t="s">
        <v>132</v>
      </c>
    </row>
    <row r="312" s="13" customFormat="1">
      <c r="A312" s="13"/>
      <c r="B312" s="234"/>
      <c r="C312" s="235"/>
      <c r="D312" s="236" t="s">
        <v>141</v>
      </c>
      <c r="E312" s="237" t="s">
        <v>1</v>
      </c>
      <c r="F312" s="238" t="s">
        <v>403</v>
      </c>
      <c r="G312" s="235"/>
      <c r="H312" s="237" t="s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141</v>
      </c>
      <c r="AU312" s="244" t="s">
        <v>85</v>
      </c>
      <c r="AV312" s="13" t="s">
        <v>83</v>
      </c>
      <c r="AW312" s="13" t="s">
        <v>32</v>
      </c>
      <c r="AX312" s="13" t="s">
        <v>75</v>
      </c>
      <c r="AY312" s="244" t="s">
        <v>132</v>
      </c>
    </row>
    <row r="313" s="14" customFormat="1">
      <c r="A313" s="14"/>
      <c r="B313" s="245"/>
      <c r="C313" s="246"/>
      <c r="D313" s="236" t="s">
        <v>141</v>
      </c>
      <c r="E313" s="247" t="s">
        <v>1</v>
      </c>
      <c r="F313" s="248" t="s">
        <v>404</v>
      </c>
      <c r="G313" s="246"/>
      <c r="H313" s="249">
        <v>67.549999999999997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141</v>
      </c>
      <c r="AU313" s="255" t="s">
        <v>85</v>
      </c>
      <c r="AV313" s="14" t="s">
        <v>85</v>
      </c>
      <c r="AW313" s="14" t="s">
        <v>32</v>
      </c>
      <c r="AX313" s="14" t="s">
        <v>75</v>
      </c>
      <c r="AY313" s="255" t="s">
        <v>132</v>
      </c>
    </row>
    <row r="314" s="13" customFormat="1">
      <c r="A314" s="13"/>
      <c r="B314" s="234"/>
      <c r="C314" s="235"/>
      <c r="D314" s="236" t="s">
        <v>141</v>
      </c>
      <c r="E314" s="237" t="s">
        <v>1</v>
      </c>
      <c r="F314" s="238" t="s">
        <v>405</v>
      </c>
      <c r="G314" s="235"/>
      <c r="H314" s="237" t="s">
        <v>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141</v>
      </c>
      <c r="AU314" s="244" t="s">
        <v>85</v>
      </c>
      <c r="AV314" s="13" t="s">
        <v>83</v>
      </c>
      <c r="AW314" s="13" t="s">
        <v>32</v>
      </c>
      <c r="AX314" s="13" t="s">
        <v>75</v>
      </c>
      <c r="AY314" s="244" t="s">
        <v>132</v>
      </c>
    </row>
    <row r="315" s="14" customFormat="1">
      <c r="A315" s="14"/>
      <c r="B315" s="245"/>
      <c r="C315" s="246"/>
      <c r="D315" s="236" t="s">
        <v>141</v>
      </c>
      <c r="E315" s="247" t="s">
        <v>1</v>
      </c>
      <c r="F315" s="248" t="s">
        <v>406</v>
      </c>
      <c r="G315" s="246"/>
      <c r="H315" s="249">
        <v>111.94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141</v>
      </c>
      <c r="AU315" s="255" t="s">
        <v>85</v>
      </c>
      <c r="AV315" s="14" t="s">
        <v>85</v>
      </c>
      <c r="AW315" s="14" t="s">
        <v>32</v>
      </c>
      <c r="AX315" s="14" t="s">
        <v>75</v>
      </c>
      <c r="AY315" s="255" t="s">
        <v>132</v>
      </c>
    </row>
    <row r="316" s="13" customFormat="1">
      <c r="A316" s="13"/>
      <c r="B316" s="234"/>
      <c r="C316" s="235"/>
      <c r="D316" s="236" t="s">
        <v>141</v>
      </c>
      <c r="E316" s="237" t="s">
        <v>1</v>
      </c>
      <c r="F316" s="238" t="s">
        <v>407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141</v>
      </c>
      <c r="AU316" s="244" t="s">
        <v>85</v>
      </c>
      <c r="AV316" s="13" t="s">
        <v>83</v>
      </c>
      <c r="AW316" s="13" t="s">
        <v>32</v>
      </c>
      <c r="AX316" s="13" t="s">
        <v>75</v>
      </c>
      <c r="AY316" s="244" t="s">
        <v>132</v>
      </c>
    </row>
    <row r="317" s="14" customFormat="1">
      <c r="A317" s="14"/>
      <c r="B317" s="245"/>
      <c r="C317" s="246"/>
      <c r="D317" s="236" t="s">
        <v>141</v>
      </c>
      <c r="E317" s="247" t="s">
        <v>1</v>
      </c>
      <c r="F317" s="248" t="s">
        <v>408</v>
      </c>
      <c r="G317" s="246"/>
      <c r="H317" s="249">
        <v>35.25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141</v>
      </c>
      <c r="AU317" s="255" t="s">
        <v>85</v>
      </c>
      <c r="AV317" s="14" t="s">
        <v>85</v>
      </c>
      <c r="AW317" s="14" t="s">
        <v>32</v>
      </c>
      <c r="AX317" s="14" t="s">
        <v>75</v>
      </c>
      <c r="AY317" s="255" t="s">
        <v>132</v>
      </c>
    </row>
    <row r="318" s="16" customFormat="1">
      <c r="A318" s="16"/>
      <c r="B318" s="267"/>
      <c r="C318" s="268"/>
      <c r="D318" s="236" t="s">
        <v>141</v>
      </c>
      <c r="E318" s="269" t="s">
        <v>1</v>
      </c>
      <c r="F318" s="270" t="s">
        <v>180</v>
      </c>
      <c r="G318" s="268"/>
      <c r="H318" s="271">
        <v>214.74000000000001</v>
      </c>
      <c r="I318" s="272"/>
      <c r="J318" s="268"/>
      <c r="K318" s="268"/>
      <c r="L318" s="273"/>
      <c r="M318" s="274"/>
      <c r="N318" s="275"/>
      <c r="O318" s="275"/>
      <c r="P318" s="275"/>
      <c r="Q318" s="275"/>
      <c r="R318" s="275"/>
      <c r="S318" s="275"/>
      <c r="T318" s="27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77" t="s">
        <v>141</v>
      </c>
      <c r="AU318" s="277" t="s">
        <v>85</v>
      </c>
      <c r="AV318" s="16" t="s">
        <v>133</v>
      </c>
      <c r="AW318" s="16" t="s">
        <v>32</v>
      </c>
      <c r="AX318" s="16" t="s">
        <v>75</v>
      </c>
      <c r="AY318" s="277" t="s">
        <v>132</v>
      </c>
    </row>
    <row r="319" s="14" customFormat="1">
      <c r="A319" s="14"/>
      <c r="B319" s="245"/>
      <c r="C319" s="246"/>
      <c r="D319" s="236" t="s">
        <v>141</v>
      </c>
      <c r="E319" s="247" t="s">
        <v>1</v>
      </c>
      <c r="F319" s="248" t="s">
        <v>409</v>
      </c>
      <c r="G319" s="246"/>
      <c r="H319" s="249">
        <v>429.48000000000002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141</v>
      </c>
      <c r="AU319" s="255" t="s">
        <v>85</v>
      </c>
      <c r="AV319" s="14" t="s">
        <v>85</v>
      </c>
      <c r="AW319" s="14" t="s">
        <v>32</v>
      </c>
      <c r="AX319" s="14" t="s">
        <v>83</v>
      </c>
      <c r="AY319" s="255" t="s">
        <v>132</v>
      </c>
    </row>
    <row r="320" s="2" customFormat="1" ht="24.15" customHeight="1">
      <c r="A320" s="39"/>
      <c r="B320" s="40"/>
      <c r="C320" s="278" t="s">
        <v>410</v>
      </c>
      <c r="D320" s="278" t="s">
        <v>253</v>
      </c>
      <c r="E320" s="279" t="s">
        <v>411</v>
      </c>
      <c r="F320" s="280" t="s">
        <v>412</v>
      </c>
      <c r="G320" s="281" t="s">
        <v>166</v>
      </c>
      <c r="H320" s="282">
        <v>438.06999999999999</v>
      </c>
      <c r="I320" s="283"/>
      <c r="J320" s="284">
        <f>ROUND(I320*H320,2)</f>
        <v>0</v>
      </c>
      <c r="K320" s="285"/>
      <c r="L320" s="286"/>
      <c r="M320" s="287" t="s">
        <v>1</v>
      </c>
      <c r="N320" s="288" t="s">
        <v>40</v>
      </c>
      <c r="O320" s="92"/>
      <c r="P320" s="230">
        <f>O320*H320</f>
        <v>0</v>
      </c>
      <c r="Q320" s="230">
        <v>0.0074999999999999997</v>
      </c>
      <c r="R320" s="230">
        <f>Q320*H320</f>
        <v>3.2855249999999998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336</v>
      </c>
      <c r="AT320" s="232" t="s">
        <v>253</v>
      </c>
      <c r="AU320" s="232" t="s">
        <v>85</v>
      </c>
      <c r="AY320" s="18" t="s">
        <v>132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83</v>
      </c>
      <c r="BK320" s="233">
        <f>ROUND(I320*H320,2)</f>
        <v>0</v>
      </c>
      <c r="BL320" s="18" t="s">
        <v>236</v>
      </c>
      <c r="BM320" s="232" t="s">
        <v>413</v>
      </c>
    </row>
    <row r="321" s="14" customFormat="1">
      <c r="A321" s="14"/>
      <c r="B321" s="245"/>
      <c r="C321" s="246"/>
      <c r="D321" s="236" t="s">
        <v>141</v>
      </c>
      <c r="E321" s="246"/>
      <c r="F321" s="248" t="s">
        <v>414</v>
      </c>
      <c r="G321" s="246"/>
      <c r="H321" s="249">
        <v>438.06999999999999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141</v>
      </c>
      <c r="AU321" s="255" t="s">
        <v>85</v>
      </c>
      <c r="AV321" s="14" t="s">
        <v>85</v>
      </c>
      <c r="AW321" s="14" t="s">
        <v>4</v>
      </c>
      <c r="AX321" s="14" t="s">
        <v>83</v>
      </c>
      <c r="AY321" s="255" t="s">
        <v>132</v>
      </c>
    </row>
    <row r="322" s="2" customFormat="1" ht="33" customHeight="1">
      <c r="A322" s="39"/>
      <c r="B322" s="40"/>
      <c r="C322" s="220" t="s">
        <v>415</v>
      </c>
      <c r="D322" s="220" t="s">
        <v>135</v>
      </c>
      <c r="E322" s="221" t="s">
        <v>416</v>
      </c>
      <c r="F322" s="222" t="s">
        <v>417</v>
      </c>
      <c r="G322" s="223" t="s">
        <v>159</v>
      </c>
      <c r="H322" s="224">
        <v>3.286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40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236</v>
      </c>
      <c r="AT322" s="232" t="s">
        <v>135</v>
      </c>
      <c r="AU322" s="232" t="s">
        <v>85</v>
      </c>
      <c r="AY322" s="18" t="s">
        <v>132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83</v>
      </c>
      <c r="BK322" s="233">
        <f>ROUND(I322*H322,2)</f>
        <v>0</v>
      </c>
      <c r="BL322" s="18" t="s">
        <v>236</v>
      </c>
      <c r="BM322" s="232" t="s">
        <v>418</v>
      </c>
    </row>
    <row r="323" s="12" customFormat="1" ht="22.8" customHeight="1">
      <c r="A323" s="12"/>
      <c r="B323" s="204"/>
      <c r="C323" s="205"/>
      <c r="D323" s="206" t="s">
        <v>74</v>
      </c>
      <c r="E323" s="218" t="s">
        <v>419</v>
      </c>
      <c r="F323" s="218" t="s">
        <v>420</v>
      </c>
      <c r="G323" s="205"/>
      <c r="H323" s="205"/>
      <c r="I323" s="208"/>
      <c r="J323" s="219">
        <f>BK323</f>
        <v>0</v>
      </c>
      <c r="K323" s="205"/>
      <c r="L323" s="210"/>
      <c r="M323" s="211"/>
      <c r="N323" s="212"/>
      <c r="O323" s="212"/>
      <c r="P323" s="213">
        <f>SUM(P324:P346)</f>
        <v>0</v>
      </c>
      <c r="Q323" s="212"/>
      <c r="R323" s="213">
        <f>SUM(R324:R346)</f>
        <v>1.8113047000000004</v>
      </c>
      <c r="S323" s="212"/>
      <c r="T323" s="214">
        <f>SUM(T324:T346)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5" t="s">
        <v>85</v>
      </c>
      <c r="AT323" s="216" t="s">
        <v>74</v>
      </c>
      <c r="AU323" s="216" t="s">
        <v>83</v>
      </c>
      <c r="AY323" s="215" t="s">
        <v>132</v>
      </c>
      <c r="BK323" s="217">
        <f>SUM(BK324:BK346)</f>
        <v>0</v>
      </c>
    </row>
    <row r="324" s="2" customFormat="1" ht="24.15" customHeight="1">
      <c r="A324" s="39"/>
      <c r="B324" s="40"/>
      <c r="C324" s="220" t="s">
        <v>421</v>
      </c>
      <c r="D324" s="220" t="s">
        <v>135</v>
      </c>
      <c r="E324" s="221" t="s">
        <v>422</v>
      </c>
      <c r="F324" s="222" t="s">
        <v>423</v>
      </c>
      <c r="G324" s="223" t="s">
        <v>145</v>
      </c>
      <c r="H324" s="224">
        <v>1.9710000000000001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40</v>
      </c>
      <c r="O324" s="92"/>
      <c r="P324" s="230">
        <f>O324*H324</f>
        <v>0</v>
      </c>
      <c r="Q324" s="230">
        <v>0.00122</v>
      </c>
      <c r="R324" s="230">
        <f>Q324*H324</f>
        <v>0.0024046200000000001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236</v>
      </c>
      <c r="AT324" s="232" t="s">
        <v>135</v>
      </c>
      <c r="AU324" s="232" t="s">
        <v>85</v>
      </c>
      <c r="AY324" s="18" t="s">
        <v>132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83</v>
      </c>
      <c r="BK324" s="233">
        <f>ROUND(I324*H324,2)</f>
        <v>0</v>
      </c>
      <c r="BL324" s="18" t="s">
        <v>236</v>
      </c>
      <c r="BM324" s="232" t="s">
        <v>424</v>
      </c>
    </row>
    <row r="325" s="2" customFormat="1" ht="24.15" customHeight="1">
      <c r="A325" s="39"/>
      <c r="B325" s="40"/>
      <c r="C325" s="220" t="s">
        <v>425</v>
      </c>
      <c r="D325" s="220" t="s">
        <v>135</v>
      </c>
      <c r="E325" s="221" t="s">
        <v>426</v>
      </c>
      <c r="F325" s="222" t="s">
        <v>427</v>
      </c>
      <c r="G325" s="223" t="s">
        <v>138</v>
      </c>
      <c r="H325" s="224">
        <v>38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40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236</v>
      </c>
      <c r="AT325" s="232" t="s">
        <v>135</v>
      </c>
      <c r="AU325" s="232" t="s">
        <v>85</v>
      </c>
      <c r="AY325" s="18" t="s">
        <v>132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83</v>
      </c>
      <c r="BK325" s="233">
        <f>ROUND(I325*H325,2)</f>
        <v>0</v>
      </c>
      <c r="BL325" s="18" t="s">
        <v>236</v>
      </c>
      <c r="BM325" s="232" t="s">
        <v>428</v>
      </c>
    </row>
    <row r="326" s="2" customFormat="1" ht="21.75" customHeight="1">
      <c r="A326" s="39"/>
      <c r="B326" s="40"/>
      <c r="C326" s="278" t="s">
        <v>429</v>
      </c>
      <c r="D326" s="278" t="s">
        <v>253</v>
      </c>
      <c r="E326" s="279" t="s">
        <v>430</v>
      </c>
      <c r="F326" s="280" t="s">
        <v>431</v>
      </c>
      <c r="G326" s="281" t="s">
        <v>138</v>
      </c>
      <c r="H326" s="282">
        <v>38</v>
      </c>
      <c r="I326" s="283"/>
      <c r="J326" s="284">
        <f>ROUND(I326*H326,2)</f>
        <v>0</v>
      </c>
      <c r="K326" s="285"/>
      <c r="L326" s="286"/>
      <c r="M326" s="287" t="s">
        <v>1</v>
      </c>
      <c r="N326" s="288" t="s">
        <v>40</v>
      </c>
      <c r="O326" s="92"/>
      <c r="P326" s="230">
        <f>O326*H326</f>
        <v>0</v>
      </c>
      <c r="Q326" s="230">
        <v>0.00068000000000000005</v>
      </c>
      <c r="R326" s="230">
        <f>Q326*H326</f>
        <v>0.025840000000000002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336</v>
      </c>
      <c r="AT326" s="232" t="s">
        <v>253</v>
      </c>
      <c r="AU326" s="232" t="s">
        <v>85</v>
      </c>
      <c r="AY326" s="18" t="s">
        <v>132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83</v>
      </c>
      <c r="BK326" s="233">
        <f>ROUND(I326*H326,2)</f>
        <v>0</v>
      </c>
      <c r="BL326" s="18" t="s">
        <v>236</v>
      </c>
      <c r="BM326" s="232" t="s">
        <v>432</v>
      </c>
    </row>
    <row r="327" s="2" customFormat="1" ht="24.15" customHeight="1">
      <c r="A327" s="39"/>
      <c r="B327" s="40"/>
      <c r="C327" s="220" t="s">
        <v>433</v>
      </c>
      <c r="D327" s="220" t="s">
        <v>135</v>
      </c>
      <c r="E327" s="221" t="s">
        <v>434</v>
      </c>
      <c r="F327" s="222" t="s">
        <v>435</v>
      </c>
      <c r="G327" s="223" t="s">
        <v>166</v>
      </c>
      <c r="H327" s="224">
        <v>41.899999999999999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40</v>
      </c>
      <c r="O327" s="92"/>
      <c r="P327" s="230">
        <f>O327*H327</f>
        <v>0</v>
      </c>
      <c r="Q327" s="230">
        <v>0.01388</v>
      </c>
      <c r="R327" s="230">
        <f>Q327*H327</f>
        <v>0.58157199999999998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236</v>
      </c>
      <c r="AT327" s="232" t="s">
        <v>135</v>
      </c>
      <c r="AU327" s="232" t="s">
        <v>85</v>
      </c>
      <c r="AY327" s="18" t="s">
        <v>132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83</v>
      </c>
      <c r="BK327" s="233">
        <f>ROUND(I327*H327,2)</f>
        <v>0</v>
      </c>
      <c r="BL327" s="18" t="s">
        <v>236</v>
      </c>
      <c r="BM327" s="232" t="s">
        <v>436</v>
      </c>
    </row>
    <row r="328" s="13" customFormat="1">
      <c r="A328" s="13"/>
      <c r="B328" s="234"/>
      <c r="C328" s="235"/>
      <c r="D328" s="236" t="s">
        <v>141</v>
      </c>
      <c r="E328" s="237" t="s">
        <v>1</v>
      </c>
      <c r="F328" s="238" t="s">
        <v>437</v>
      </c>
      <c r="G328" s="235"/>
      <c r="H328" s="237" t="s">
        <v>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141</v>
      </c>
      <c r="AU328" s="244" t="s">
        <v>85</v>
      </c>
      <c r="AV328" s="13" t="s">
        <v>83</v>
      </c>
      <c r="AW328" s="13" t="s">
        <v>32</v>
      </c>
      <c r="AX328" s="13" t="s">
        <v>75</v>
      </c>
      <c r="AY328" s="244" t="s">
        <v>132</v>
      </c>
    </row>
    <row r="329" s="14" customFormat="1">
      <c r="A329" s="14"/>
      <c r="B329" s="245"/>
      <c r="C329" s="246"/>
      <c r="D329" s="236" t="s">
        <v>141</v>
      </c>
      <c r="E329" s="247" t="s">
        <v>1</v>
      </c>
      <c r="F329" s="248" t="s">
        <v>438</v>
      </c>
      <c r="G329" s="246"/>
      <c r="H329" s="249">
        <v>41.899999999999999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141</v>
      </c>
      <c r="AU329" s="255" t="s">
        <v>85</v>
      </c>
      <c r="AV329" s="14" t="s">
        <v>85</v>
      </c>
      <c r="AW329" s="14" t="s">
        <v>32</v>
      </c>
      <c r="AX329" s="14" t="s">
        <v>83</v>
      </c>
      <c r="AY329" s="255" t="s">
        <v>132</v>
      </c>
    </row>
    <row r="330" s="2" customFormat="1" ht="24.15" customHeight="1">
      <c r="A330" s="39"/>
      <c r="B330" s="40"/>
      <c r="C330" s="220" t="s">
        <v>439</v>
      </c>
      <c r="D330" s="220" t="s">
        <v>135</v>
      </c>
      <c r="E330" s="221" t="s">
        <v>440</v>
      </c>
      <c r="F330" s="222" t="s">
        <v>441</v>
      </c>
      <c r="G330" s="223" t="s">
        <v>166</v>
      </c>
      <c r="H330" s="224">
        <v>6.2640000000000002</v>
      </c>
      <c r="I330" s="225"/>
      <c r="J330" s="226">
        <f>ROUND(I330*H330,2)</f>
        <v>0</v>
      </c>
      <c r="K330" s="227"/>
      <c r="L330" s="45"/>
      <c r="M330" s="228" t="s">
        <v>1</v>
      </c>
      <c r="N330" s="229" t="s">
        <v>40</v>
      </c>
      <c r="O330" s="92"/>
      <c r="P330" s="230">
        <f>O330*H330</f>
        <v>0</v>
      </c>
      <c r="Q330" s="230">
        <v>0.015709999999999998</v>
      </c>
      <c r="R330" s="230">
        <f>Q330*H330</f>
        <v>0.098407439999999999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236</v>
      </c>
      <c r="AT330" s="232" t="s">
        <v>135</v>
      </c>
      <c r="AU330" s="232" t="s">
        <v>85</v>
      </c>
      <c r="AY330" s="18" t="s">
        <v>132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83</v>
      </c>
      <c r="BK330" s="233">
        <f>ROUND(I330*H330,2)</f>
        <v>0</v>
      </c>
      <c r="BL330" s="18" t="s">
        <v>236</v>
      </c>
      <c r="BM330" s="232" t="s">
        <v>442</v>
      </c>
    </row>
    <row r="331" s="13" customFormat="1">
      <c r="A331" s="13"/>
      <c r="B331" s="234"/>
      <c r="C331" s="235"/>
      <c r="D331" s="236" t="s">
        <v>141</v>
      </c>
      <c r="E331" s="237" t="s">
        <v>1</v>
      </c>
      <c r="F331" s="238" t="s">
        <v>443</v>
      </c>
      <c r="G331" s="235"/>
      <c r="H331" s="237" t="s">
        <v>1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141</v>
      </c>
      <c r="AU331" s="244" t="s">
        <v>85</v>
      </c>
      <c r="AV331" s="13" t="s">
        <v>83</v>
      </c>
      <c r="AW331" s="13" t="s">
        <v>32</v>
      </c>
      <c r="AX331" s="13" t="s">
        <v>75</v>
      </c>
      <c r="AY331" s="244" t="s">
        <v>132</v>
      </c>
    </row>
    <row r="332" s="14" customFormat="1">
      <c r="A332" s="14"/>
      <c r="B332" s="245"/>
      <c r="C332" s="246"/>
      <c r="D332" s="236" t="s">
        <v>141</v>
      </c>
      <c r="E332" s="247" t="s">
        <v>1</v>
      </c>
      <c r="F332" s="248" t="s">
        <v>444</v>
      </c>
      <c r="G332" s="246"/>
      <c r="H332" s="249">
        <v>4.7759999999999998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141</v>
      </c>
      <c r="AU332" s="255" t="s">
        <v>85</v>
      </c>
      <c r="AV332" s="14" t="s">
        <v>85</v>
      </c>
      <c r="AW332" s="14" t="s">
        <v>32</v>
      </c>
      <c r="AX332" s="14" t="s">
        <v>75</v>
      </c>
      <c r="AY332" s="255" t="s">
        <v>132</v>
      </c>
    </row>
    <row r="333" s="14" customFormat="1">
      <c r="A333" s="14"/>
      <c r="B333" s="245"/>
      <c r="C333" s="246"/>
      <c r="D333" s="236" t="s">
        <v>141</v>
      </c>
      <c r="E333" s="247" t="s">
        <v>1</v>
      </c>
      <c r="F333" s="248" t="s">
        <v>445</v>
      </c>
      <c r="G333" s="246"/>
      <c r="H333" s="249">
        <v>1.488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141</v>
      </c>
      <c r="AU333" s="255" t="s">
        <v>85</v>
      </c>
      <c r="AV333" s="14" t="s">
        <v>85</v>
      </c>
      <c r="AW333" s="14" t="s">
        <v>32</v>
      </c>
      <c r="AX333" s="14" t="s">
        <v>75</v>
      </c>
      <c r="AY333" s="255" t="s">
        <v>132</v>
      </c>
    </row>
    <row r="334" s="15" customFormat="1">
      <c r="A334" s="15"/>
      <c r="B334" s="256"/>
      <c r="C334" s="257"/>
      <c r="D334" s="236" t="s">
        <v>141</v>
      </c>
      <c r="E334" s="258" t="s">
        <v>1</v>
      </c>
      <c r="F334" s="259" t="s">
        <v>149</v>
      </c>
      <c r="G334" s="257"/>
      <c r="H334" s="260">
        <v>6.2640000000000002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6" t="s">
        <v>141</v>
      </c>
      <c r="AU334" s="266" t="s">
        <v>85</v>
      </c>
      <c r="AV334" s="15" t="s">
        <v>139</v>
      </c>
      <c r="AW334" s="15" t="s">
        <v>32</v>
      </c>
      <c r="AX334" s="15" t="s">
        <v>83</v>
      </c>
      <c r="AY334" s="266" t="s">
        <v>132</v>
      </c>
    </row>
    <row r="335" s="2" customFormat="1" ht="24.15" customHeight="1">
      <c r="A335" s="39"/>
      <c r="B335" s="40"/>
      <c r="C335" s="220" t="s">
        <v>290</v>
      </c>
      <c r="D335" s="220" t="s">
        <v>135</v>
      </c>
      <c r="E335" s="221" t="s">
        <v>446</v>
      </c>
      <c r="F335" s="222" t="s">
        <v>447</v>
      </c>
      <c r="G335" s="223" t="s">
        <v>166</v>
      </c>
      <c r="H335" s="224">
        <v>48.164000000000001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40</v>
      </c>
      <c r="O335" s="92"/>
      <c r="P335" s="230">
        <f>O335*H335</f>
        <v>0</v>
      </c>
      <c r="Q335" s="230">
        <v>0.00018000000000000001</v>
      </c>
      <c r="R335" s="230">
        <f>Q335*H335</f>
        <v>0.00866952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236</v>
      </c>
      <c r="AT335" s="232" t="s">
        <v>135</v>
      </c>
      <c r="AU335" s="232" t="s">
        <v>85</v>
      </c>
      <c r="AY335" s="18" t="s">
        <v>132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83</v>
      </c>
      <c r="BK335" s="233">
        <f>ROUND(I335*H335,2)</f>
        <v>0</v>
      </c>
      <c r="BL335" s="18" t="s">
        <v>236</v>
      </c>
      <c r="BM335" s="232" t="s">
        <v>448</v>
      </c>
    </row>
    <row r="336" s="14" customFormat="1">
      <c r="A336" s="14"/>
      <c r="B336" s="245"/>
      <c r="C336" s="246"/>
      <c r="D336" s="236" t="s">
        <v>141</v>
      </c>
      <c r="E336" s="247" t="s">
        <v>1</v>
      </c>
      <c r="F336" s="248" t="s">
        <v>449</v>
      </c>
      <c r="G336" s="246"/>
      <c r="H336" s="249">
        <v>48.164000000000001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141</v>
      </c>
      <c r="AU336" s="255" t="s">
        <v>85</v>
      </c>
      <c r="AV336" s="14" t="s">
        <v>85</v>
      </c>
      <c r="AW336" s="14" t="s">
        <v>32</v>
      </c>
      <c r="AX336" s="14" t="s">
        <v>83</v>
      </c>
      <c r="AY336" s="255" t="s">
        <v>132</v>
      </c>
    </row>
    <row r="337" s="2" customFormat="1" ht="33" customHeight="1">
      <c r="A337" s="39"/>
      <c r="B337" s="40"/>
      <c r="C337" s="220" t="s">
        <v>450</v>
      </c>
      <c r="D337" s="220" t="s">
        <v>135</v>
      </c>
      <c r="E337" s="221" t="s">
        <v>451</v>
      </c>
      <c r="F337" s="222" t="s">
        <v>452</v>
      </c>
      <c r="G337" s="223" t="s">
        <v>230</v>
      </c>
      <c r="H337" s="224">
        <v>69.135000000000005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40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236</v>
      </c>
      <c r="AT337" s="232" t="s">
        <v>135</v>
      </c>
      <c r="AU337" s="232" t="s">
        <v>85</v>
      </c>
      <c r="AY337" s="18" t="s">
        <v>132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83</v>
      </c>
      <c r="BK337" s="233">
        <f>ROUND(I337*H337,2)</f>
        <v>0</v>
      </c>
      <c r="BL337" s="18" t="s">
        <v>236</v>
      </c>
      <c r="BM337" s="232" t="s">
        <v>453</v>
      </c>
    </row>
    <row r="338" s="13" customFormat="1">
      <c r="A338" s="13"/>
      <c r="B338" s="234"/>
      <c r="C338" s="235"/>
      <c r="D338" s="236" t="s">
        <v>141</v>
      </c>
      <c r="E338" s="237" t="s">
        <v>1</v>
      </c>
      <c r="F338" s="238" t="s">
        <v>454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141</v>
      </c>
      <c r="AU338" s="244" t="s">
        <v>85</v>
      </c>
      <c r="AV338" s="13" t="s">
        <v>83</v>
      </c>
      <c r="AW338" s="13" t="s">
        <v>32</v>
      </c>
      <c r="AX338" s="13" t="s">
        <v>75</v>
      </c>
      <c r="AY338" s="244" t="s">
        <v>132</v>
      </c>
    </row>
    <row r="339" s="14" customFormat="1">
      <c r="A339" s="14"/>
      <c r="B339" s="245"/>
      <c r="C339" s="246"/>
      <c r="D339" s="236" t="s">
        <v>141</v>
      </c>
      <c r="E339" s="247" t="s">
        <v>1</v>
      </c>
      <c r="F339" s="248" t="s">
        <v>455</v>
      </c>
      <c r="G339" s="246"/>
      <c r="H339" s="249">
        <v>69.135000000000005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141</v>
      </c>
      <c r="AU339" s="255" t="s">
        <v>85</v>
      </c>
      <c r="AV339" s="14" t="s">
        <v>85</v>
      </c>
      <c r="AW339" s="14" t="s">
        <v>32</v>
      </c>
      <c r="AX339" s="14" t="s">
        <v>83</v>
      </c>
      <c r="AY339" s="255" t="s">
        <v>132</v>
      </c>
    </row>
    <row r="340" s="2" customFormat="1" ht="21.75" customHeight="1">
      <c r="A340" s="39"/>
      <c r="B340" s="40"/>
      <c r="C340" s="278" t="s">
        <v>456</v>
      </c>
      <c r="D340" s="278" t="s">
        <v>253</v>
      </c>
      <c r="E340" s="279" t="s">
        <v>457</v>
      </c>
      <c r="F340" s="280" t="s">
        <v>458</v>
      </c>
      <c r="G340" s="281" t="s">
        <v>145</v>
      </c>
      <c r="H340" s="282">
        <v>1.9710000000000001</v>
      </c>
      <c r="I340" s="283"/>
      <c r="J340" s="284">
        <f>ROUND(I340*H340,2)</f>
        <v>0</v>
      </c>
      <c r="K340" s="285"/>
      <c r="L340" s="286"/>
      <c r="M340" s="287" t="s">
        <v>1</v>
      </c>
      <c r="N340" s="288" t="s">
        <v>40</v>
      </c>
      <c r="O340" s="92"/>
      <c r="P340" s="230">
        <f>O340*H340</f>
        <v>0</v>
      </c>
      <c r="Q340" s="230">
        <v>0.55000000000000004</v>
      </c>
      <c r="R340" s="230">
        <f>Q340*H340</f>
        <v>1.0840500000000002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336</v>
      </c>
      <c r="AT340" s="232" t="s">
        <v>253</v>
      </c>
      <c r="AU340" s="232" t="s">
        <v>85</v>
      </c>
      <c r="AY340" s="18" t="s">
        <v>132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83</v>
      </c>
      <c r="BK340" s="233">
        <f>ROUND(I340*H340,2)</f>
        <v>0</v>
      </c>
      <c r="BL340" s="18" t="s">
        <v>236</v>
      </c>
      <c r="BM340" s="232" t="s">
        <v>459</v>
      </c>
    </row>
    <row r="341" s="14" customFormat="1">
      <c r="A341" s="14"/>
      <c r="B341" s="245"/>
      <c r="C341" s="246"/>
      <c r="D341" s="236" t="s">
        <v>141</v>
      </c>
      <c r="E341" s="247" t="s">
        <v>1</v>
      </c>
      <c r="F341" s="248" t="s">
        <v>460</v>
      </c>
      <c r="G341" s="246"/>
      <c r="H341" s="249">
        <v>1.9710000000000001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141</v>
      </c>
      <c r="AU341" s="255" t="s">
        <v>85</v>
      </c>
      <c r="AV341" s="14" t="s">
        <v>85</v>
      </c>
      <c r="AW341" s="14" t="s">
        <v>32</v>
      </c>
      <c r="AX341" s="14" t="s">
        <v>83</v>
      </c>
      <c r="AY341" s="255" t="s">
        <v>132</v>
      </c>
    </row>
    <row r="342" s="2" customFormat="1" ht="24.15" customHeight="1">
      <c r="A342" s="39"/>
      <c r="B342" s="40"/>
      <c r="C342" s="220" t="s">
        <v>461</v>
      </c>
      <c r="D342" s="220" t="s">
        <v>135</v>
      </c>
      <c r="E342" s="221" t="s">
        <v>462</v>
      </c>
      <c r="F342" s="222" t="s">
        <v>463</v>
      </c>
      <c r="G342" s="223" t="s">
        <v>145</v>
      </c>
      <c r="H342" s="224">
        <v>1.9710000000000001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40</v>
      </c>
      <c r="O342" s="92"/>
      <c r="P342" s="230">
        <f>O342*H342</f>
        <v>0</v>
      </c>
      <c r="Q342" s="230">
        <v>0.0027200000000000002</v>
      </c>
      <c r="R342" s="230">
        <f>Q342*H342</f>
        <v>0.0053611200000000005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236</v>
      </c>
      <c r="AT342" s="232" t="s">
        <v>135</v>
      </c>
      <c r="AU342" s="232" t="s">
        <v>85</v>
      </c>
      <c r="AY342" s="18" t="s">
        <v>132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83</v>
      </c>
      <c r="BK342" s="233">
        <f>ROUND(I342*H342,2)</f>
        <v>0</v>
      </c>
      <c r="BL342" s="18" t="s">
        <v>236</v>
      </c>
      <c r="BM342" s="232" t="s">
        <v>464</v>
      </c>
    </row>
    <row r="343" s="2" customFormat="1" ht="24.15" customHeight="1">
      <c r="A343" s="39"/>
      <c r="B343" s="40"/>
      <c r="C343" s="278" t="s">
        <v>465</v>
      </c>
      <c r="D343" s="278" t="s">
        <v>253</v>
      </c>
      <c r="E343" s="279" t="s">
        <v>466</v>
      </c>
      <c r="F343" s="280" t="s">
        <v>467</v>
      </c>
      <c r="G343" s="281" t="s">
        <v>138</v>
      </c>
      <c r="H343" s="282">
        <v>2</v>
      </c>
      <c r="I343" s="283"/>
      <c r="J343" s="284">
        <f>ROUND(I343*H343,2)</f>
        <v>0</v>
      </c>
      <c r="K343" s="285"/>
      <c r="L343" s="286"/>
      <c r="M343" s="287" t="s">
        <v>1</v>
      </c>
      <c r="N343" s="288" t="s">
        <v>40</v>
      </c>
      <c r="O343" s="92"/>
      <c r="P343" s="230">
        <f>O343*H343</f>
        <v>0</v>
      </c>
      <c r="Q343" s="230">
        <v>0.0025000000000000001</v>
      </c>
      <c r="R343" s="230">
        <f>Q343*H343</f>
        <v>0.0050000000000000001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336</v>
      </c>
      <c r="AT343" s="232" t="s">
        <v>253</v>
      </c>
      <c r="AU343" s="232" t="s">
        <v>85</v>
      </c>
      <c r="AY343" s="18" t="s">
        <v>132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83</v>
      </c>
      <c r="BK343" s="233">
        <f>ROUND(I343*H343,2)</f>
        <v>0</v>
      </c>
      <c r="BL343" s="18" t="s">
        <v>236</v>
      </c>
      <c r="BM343" s="232" t="s">
        <v>468</v>
      </c>
    </row>
    <row r="344" s="13" customFormat="1">
      <c r="A344" s="13"/>
      <c r="B344" s="234"/>
      <c r="C344" s="235"/>
      <c r="D344" s="236" t="s">
        <v>141</v>
      </c>
      <c r="E344" s="237" t="s">
        <v>1</v>
      </c>
      <c r="F344" s="238" t="s">
        <v>469</v>
      </c>
      <c r="G344" s="235"/>
      <c r="H344" s="237" t="s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141</v>
      </c>
      <c r="AU344" s="244" t="s">
        <v>85</v>
      </c>
      <c r="AV344" s="13" t="s">
        <v>83</v>
      </c>
      <c r="AW344" s="13" t="s">
        <v>32</v>
      </c>
      <c r="AX344" s="13" t="s">
        <v>75</v>
      </c>
      <c r="AY344" s="244" t="s">
        <v>132</v>
      </c>
    </row>
    <row r="345" s="14" customFormat="1">
      <c r="A345" s="14"/>
      <c r="B345" s="245"/>
      <c r="C345" s="246"/>
      <c r="D345" s="236" t="s">
        <v>141</v>
      </c>
      <c r="E345" s="247" t="s">
        <v>1</v>
      </c>
      <c r="F345" s="248" t="s">
        <v>85</v>
      </c>
      <c r="G345" s="246"/>
      <c r="H345" s="249">
        <v>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141</v>
      </c>
      <c r="AU345" s="255" t="s">
        <v>85</v>
      </c>
      <c r="AV345" s="14" t="s">
        <v>85</v>
      </c>
      <c r="AW345" s="14" t="s">
        <v>32</v>
      </c>
      <c r="AX345" s="14" t="s">
        <v>83</v>
      </c>
      <c r="AY345" s="255" t="s">
        <v>132</v>
      </c>
    </row>
    <row r="346" s="2" customFormat="1" ht="33" customHeight="1">
      <c r="A346" s="39"/>
      <c r="B346" s="40"/>
      <c r="C346" s="220" t="s">
        <v>470</v>
      </c>
      <c r="D346" s="220" t="s">
        <v>135</v>
      </c>
      <c r="E346" s="221" t="s">
        <v>471</v>
      </c>
      <c r="F346" s="222" t="s">
        <v>472</v>
      </c>
      <c r="G346" s="223" t="s">
        <v>159</v>
      </c>
      <c r="H346" s="224">
        <v>1.8109999999999999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40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236</v>
      </c>
      <c r="AT346" s="232" t="s">
        <v>135</v>
      </c>
      <c r="AU346" s="232" t="s">
        <v>85</v>
      </c>
      <c r="AY346" s="18" t="s">
        <v>132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83</v>
      </c>
      <c r="BK346" s="233">
        <f>ROUND(I346*H346,2)</f>
        <v>0</v>
      </c>
      <c r="BL346" s="18" t="s">
        <v>236</v>
      </c>
      <c r="BM346" s="232" t="s">
        <v>473</v>
      </c>
    </row>
    <row r="347" s="12" customFormat="1" ht="22.8" customHeight="1">
      <c r="A347" s="12"/>
      <c r="B347" s="204"/>
      <c r="C347" s="205"/>
      <c r="D347" s="206" t="s">
        <v>74</v>
      </c>
      <c r="E347" s="218" t="s">
        <v>474</v>
      </c>
      <c r="F347" s="218" t="s">
        <v>475</v>
      </c>
      <c r="G347" s="205"/>
      <c r="H347" s="205"/>
      <c r="I347" s="208"/>
      <c r="J347" s="219">
        <f>BK347</f>
        <v>0</v>
      </c>
      <c r="K347" s="205"/>
      <c r="L347" s="210"/>
      <c r="M347" s="211"/>
      <c r="N347" s="212"/>
      <c r="O347" s="212"/>
      <c r="P347" s="213">
        <f>SUM(P348:P438)</f>
        <v>0</v>
      </c>
      <c r="Q347" s="212"/>
      <c r="R347" s="213">
        <f>SUM(R348:R438)</f>
        <v>24.829498720000004</v>
      </c>
      <c r="S347" s="212"/>
      <c r="T347" s="214">
        <f>SUM(T348:T438)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5" t="s">
        <v>85</v>
      </c>
      <c r="AT347" s="216" t="s">
        <v>74</v>
      </c>
      <c r="AU347" s="216" t="s">
        <v>83</v>
      </c>
      <c r="AY347" s="215" t="s">
        <v>132</v>
      </c>
      <c r="BK347" s="217">
        <f>SUM(BK348:BK438)</f>
        <v>0</v>
      </c>
    </row>
    <row r="348" s="2" customFormat="1" ht="24.15" customHeight="1">
      <c r="A348" s="39"/>
      <c r="B348" s="40"/>
      <c r="C348" s="220" t="s">
        <v>476</v>
      </c>
      <c r="D348" s="220" t="s">
        <v>135</v>
      </c>
      <c r="E348" s="221" t="s">
        <v>477</v>
      </c>
      <c r="F348" s="222" t="s">
        <v>478</v>
      </c>
      <c r="G348" s="223" t="s">
        <v>166</v>
      </c>
      <c r="H348" s="224">
        <v>32.805</v>
      </c>
      <c r="I348" s="225"/>
      <c r="J348" s="226">
        <f>ROUND(I348*H348,2)</f>
        <v>0</v>
      </c>
      <c r="K348" s="227"/>
      <c r="L348" s="45"/>
      <c r="M348" s="228" t="s">
        <v>1</v>
      </c>
      <c r="N348" s="229" t="s">
        <v>40</v>
      </c>
      <c r="O348" s="92"/>
      <c r="P348" s="230">
        <f>O348*H348</f>
        <v>0</v>
      </c>
      <c r="Q348" s="230">
        <v>0.044290000000000003</v>
      </c>
      <c r="R348" s="230">
        <f>Q348*H348</f>
        <v>1.4529334500000002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236</v>
      </c>
      <c r="AT348" s="232" t="s">
        <v>135</v>
      </c>
      <c r="AU348" s="232" t="s">
        <v>85</v>
      </c>
      <c r="AY348" s="18" t="s">
        <v>132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83</v>
      </c>
      <c r="BK348" s="233">
        <f>ROUND(I348*H348,2)</f>
        <v>0</v>
      </c>
      <c r="BL348" s="18" t="s">
        <v>236</v>
      </c>
      <c r="BM348" s="232" t="s">
        <v>479</v>
      </c>
    </row>
    <row r="349" s="14" customFormat="1">
      <c r="A349" s="14"/>
      <c r="B349" s="245"/>
      <c r="C349" s="246"/>
      <c r="D349" s="236" t="s">
        <v>141</v>
      </c>
      <c r="E349" s="247" t="s">
        <v>1</v>
      </c>
      <c r="F349" s="248" t="s">
        <v>480</v>
      </c>
      <c r="G349" s="246"/>
      <c r="H349" s="249">
        <v>15.66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141</v>
      </c>
      <c r="AU349" s="255" t="s">
        <v>85</v>
      </c>
      <c r="AV349" s="14" t="s">
        <v>85</v>
      </c>
      <c r="AW349" s="14" t="s">
        <v>32</v>
      </c>
      <c r="AX349" s="14" t="s">
        <v>75</v>
      </c>
      <c r="AY349" s="255" t="s">
        <v>132</v>
      </c>
    </row>
    <row r="350" s="14" customFormat="1">
      <c r="A350" s="14"/>
      <c r="B350" s="245"/>
      <c r="C350" s="246"/>
      <c r="D350" s="236" t="s">
        <v>141</v>
      </c>
      <c r="E350" s="247" t="s">
        <v>1</v>
      </c>
      <c r="F350" s="248" t="s">
        <v>481</v>
      </c>
      <c r="G350" s="246"/>
      <c r="H350" s="249">
        <v>17.145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141</v>
      </c>
      <c r="AU350" s="255" t="s">
        <v>85</v>
      </c>
      <c r="AV350" s="14" t="s">
        <v>85</v>
      </c>
      <c r="AW350" s="14" t="s">
        <v>32</v>
      </c>
      <c r="AX350" s="14" t="s">
        <v>75</v>
      </c>
      <c r="AY350" s="255" t="s">
        <v>132</v>
      </c>
    </row>
    <row r="351" s="15" customFormat="1">
      <c r="A351" s="15"/>
      <c r="B351" s="256"/>
      <c r="C351" s="257"/>
      <c r="D351" s="236" t="s">
        <v>141</v>
      </c>
      <c r="E351" s="258" t="s">
        <v>1</v>
      </c>
      <c r="F351" s="259" t="s">
        <v>149</v>
      </c>
      <c r="G351" s="257"/>
      <c r="H351" s="260">
        <v>32.805</v>
      </c>
      <c r="I351" s="261"/>
      <c r="J351" s="257"/>
      <c r="K351" s="257"/>
      <c r="L351" s="262"/>
      <c r="M351" s="263"/>
      <c r="N351" s="264"/>
      <c r="O351" s="264"/>
      <c r="P351" s="264"/>
      <c r="Q351" s="264"/>
      <c r="R351" s="264"/>
      <c r="S351" s="264"/>
      <c r="T351" s="26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6" t="s">
        <v>141</v>
      </c>
      <c r="AU351" s="266" t="s">
        <v>85</v>
      </c>
      <c r="AV351" s="15" t="s">
        <v>139</v>
      </c>
      <c r="AW351" s="15" t="s">
        <v>32</v>
      </c>
      <c r="AX351" s="15" t="s">
        <v>83</v>
      </c>
      <c r="AY351" s="266" t="s">
        <v>132</v>
      </c>
    </row>
    <row r="352" s="2" customFormat="1" ht="37.8" customHeight="1">
      <c r="A352" s="39"/>
      <c r="B352" s="40"/>
      <c r="C352" s="220" t="s">
        <v>482</v>
      </c>
      <c r="D352" s="220" t="s">
        <v>135</v>
      </c>
      <c r="E352" s="221" t="s">
        <v>483</v>
      </c>
      <c r="F352" s="222" t="s">
        <v>484</v>
      </c>
      <c r="G352" s="223" t="s">
        <v>166</v>
      </c>
      <c r="H352" s="224">
        <v>106.36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40</v>
      </c>
      <c r="O352" s="92"/>
      <c r="P352" s="230">
        <f>O352*H352</f>
        <v>0</v>
      </c>
      <c r="Q352" s="230">
        <v>0.045710000000000001</v>
      </c>
      <c r="R352" s="230">
        <f>Q352*H352</f>
        <v>4.8617156000000001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236</v>
      </c>
      <c r="AT352" s="232" t="s">
        <v>135</v>
      </c>
      <c r="AU352" s="232" t="s">
        <v>85</v>
      </c>
      <c r="AY352" s="18" t="s">
        <v>132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83</v>
      </c>
      <c r="BK352" s="233">
        <f>ROUND(I352*H352,2)</f>
        <v>0</v>
      </c>
      <c r="BL352" s="18" t="s">
        <v>236</v>
      </c>
      <c r="BM352" s="232" t="s">
        <v>485</v>
      </c>
    </row>
    <row r="353" s="14" customFormat="1">
      <c r="A353" s="14"/>
      <c r="B353" s="245"/>
      <c r="C353" s="246"/>
      <c r="D353" s="236" t="s">
        <v>141</v>
      </c>
      <c r="E353" s="247" t="s">
        <v>1</v>
      </c>
      <c r="F353" s="248" t="s">
        <v>486</v>
      </c>
      <c r="G353" s="246"/>
      <c r="H353" s="249">
        <v>87.453000000000003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141</v>
      </c>
      <c r="AU353" s="255" t="s">
        <v>85</v>
      </c>
      <c r="AV353" s="14" t="s">
        <v>85</v>
      </c>
      <c r="AW353" s="14" t="s">
        <v>32</v>
      </c>
      <c r="AX353" s="14" t="s">
        <v>75</v>
      </c>
      <c r="AY353" s="255" t="s">
        <v>132</v>
      </c>
    </row>
    <row r="354" s="14" customFormat="1">
      <c r="A354" s="14"/>
      <c r="B354" s="245"/>
      <c r="C354" s="246"/>
      <c r="D354" s="236" t="s">
        <v>141</v>
      </c>
      <c r="E354" s="247" t="s">
        <v>1</v>
      </c>
      <c r="F354" s="248" t="s">
        <v>487</v>
      </c>
      <c r="G354" s="246"/>
      <c r="H354" s="249">
        <v>8.7750000000000004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141</v>
      </c>
      <c r="AU354" s="255" t="s">
        <v>85</v>
      </c>
      <c r="AV354" s="14" t="s">
        <v>85</v>
      </c>
      <c r="AW354" s="14" t="s">
        <v>32</v>
      </c>
      <c r="AX354" s="14" t="s">
        <v>75</v>
      </c>
      <c r="AY354" s="255" t="s">
        <v>132</v>
      </c>
    </row>
    <row r="355" s="14" customFormat="1">
      <c r="A355" s="14"/>
      <c r="B355" s="245"/>
      <c r="C355" s="246"/>
      <c r="D355" s="236" t="s">
        <v>141</v>
      </c>
      <c r="E355" s="247" t="s">
        <v>1</v>
      </c>
      <c r="F355" s="248" t="s">
        <v>488</v>
      </c>
      <c r="G355" s="246"/>
      <c r="H355" s="249">
        <v>3.746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141</v>
      </c>
      <c r="AU355" s="255" t="s">
        <v>85</v>
      </c>
      <c r="AV355" s="14" t="s">
        <v>85</v>
      </c>
      <c r="AW355" s="14" t="s">
        <v>32</v>
      </c>
      <c r="AX355" s="14" t="s">
        <v>75</v>
      </c>
      <c r="AY355" s="255" t="s">
        <v>132</v>
      </c>
    </row>
    <row r="356" s="14" customFormat="1">
      <c r="A356" s="14"/>
      <c r="B356" s="245"/>
      <c r="C356" s="246"/>
      <c r="D356" s="236" t="s">
        <v>141</v>
      </c>
      <c r="E356" s="247" t="s">
        <v>1</v>
      </c>
      <c r="F356" s="248" t="s">
        <v>489</v>
      </c>
      <c r="G356" s="246"/>
      <c r="H356" s="249">
        <v>6.3860000000000001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141</v>
      </c>
      <c r="AU356" s="255" t="s">
        <v>85</v>
      </c>
      <c r="AV356" s="14" t="s">
        <v>85</v>
      </c>
      <c r="AW356" s="14" t="s">
        <v>32</v>
      </c>
      <c r="AX356" s="14" t="s">
        <v>75</v>
      </c>
      <c r="AY356" s="255" t="s">
        <v>132</v>
      </c>
    </row>
    <row r="357" s="15" customFormat="1">
      <c r="A357" s="15"/>
      <c r="B357" s="256"/>
      <c r="C357" s="257"/>
      <c r="D357" s="236" t="s">
        <v>141</v>
      </c>
      <c r="E357" s="258" t="s">
        <v>1</v>
      </c>
      <c r="F357" s="259" t="s">
        <v>149</v>
      </c>
      <c r="G357" s="257"/>
      <c r="H357" s="260">
        <v>106.36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141</v>
      </c>
      <c r="AU357" s="266" t="s">
        <v>85</v>
      </c>
      <c r="AV357" s="15" t="s">
        <v>139</v>
      </c>
      <c r="AW357" s="15" t="s">
        <v>32</v>
      </c>
      <c r="AX357" s="15" t="s">
        <v>83</v>
      </c>
      <c r="AY357" s="266" t="s">
        <v>132</v>
      </c>
    </row>
    <row r="358" s="2" customFormat="1" ht="24.15" customHeight="1">
      <c r="A358" s="39"/>
      <c r="B358" s="40"/>
      <c r="C358" s="220" t="s">
        <v>490</v>
      </c>
      <c r="D358" s="220" t="s">
        <v>135</v>
      </c>
      <c r="E358" s="221" t="s">
        <v>491</v>
      </c>
      <c r="F358" s="222" t="s">
        <v>492</v>
      </c>
      <c r="G358" s="223" t="s">
        <v>166</v>
      </c>
      <c r="H358" s="224">
        <v>11.875</v>
      </c>
      <c r="I358" s="225"/>
      <c r="J358" s="226">
        <f>ROUND(I358*H358,2)</f>
        <v>0</v>
      </c>
      <c r="K358" s="227"/>
      <c r="L358" s="45"/>
      <c r="M358" s="228" t="s">
        <v>1</v>
      </c>
      <c r="N358" s="229" t="s">
        <v>40</v>
      </c>
      <c r="O358" s="92"/>
      <c r="P358" s="230">
        <f>O358*H358</f>
        <v>0</v>
      </c>
      <c r="Q358" s="230">
        <v>0.052769999999999997</v>
      </c>
      <c r="R358" s="230">
        <f>Q358*H358</f>
        <v>0.62664374999999994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236</v>
      </c>
      <c r="AT358" s="232" t="s">
        <v>135</v>
      </c>
      <c r="AU358" s="232" t="s">
        <v>85</v>
      </c>
      <c r="AY358" s="18" t="s">
        <v>132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83</v>
      </c>
      <c r="BK358" s="233">
        <f>ROUND(I358*H358,2)</f>
        <v>0</v>
      </c>
      <c r="BL358" s="18" t="s">
        <v>236</v>
      </c>
      <c r="BM358" s="232" t="s">
        <v>493</v>
      </c>
    </row>
    <row r="359" s="13" customFormat="1">
      <c r="A359" s="13"/>
      <c r="B359" s="234"/>
      <c r="C359" s="235"/>
      <c r="D359" s="236" t="s">
        <v>141</v>
      </c>
      <c r="E359" s="237" t="s">
        <v>1</v>
      </c>
      <c r="F359" s="238" t="s">
        <v>494</v>
      </c>
      <c r="G359" s="235"/>
      <c r="H359" s="237" t="s">
        <v>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141</v>
      </c>
      <c r="AU359" s="244" t="s">
        <v>85</v>
      </c>
      <c r="AV359" s="13" t="s">
        <v>83</v>
      </c>
      <c r="AW359" s="13" t="s">
        <v>32</v>
      </c>
      <c r="AX359" s="13" t="s">
        <v>75</v>
      </c>
      <c r="AY359" s="244" t="s">
        <v>132</v>
      </c>
    </row>
    <row r="360" s="14" customFormat="1">
      <c r="A360" s="14"/>
      <c r="B360" s="245"/>
      <c r="C360" s="246"/>
      <c r="D360" s="236" t="s">
        <v>141</v>
      </c>
      <c r="E360" s="247" t="s">
        <v>1</v>
      </c>
      <c r="F360" s="248" t="s">
        <v>495</v>
      </c>
      <c r="G360" s="246"/>
      <c r="H360" s="249">
        <v>11.875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141</v>
      </c>
      <c r="AU360" s="255" t="s">
        <v>85</v>
      </c>
      <c r="AV360" s="14" t="s">
        <v>85</v>
      </c>
      <c r="AW360" s="14" t="s">
        <v>32</v>
      </c>
      <c r="AX360" s="14" t="s">
        <v>83</v>
      </c>
      <c r="AY360" s="255" t="s">
        <v>132</v>
      </c>
    </row>
    <row r="361" s="2" customFormat="1" ht="33" customHeight="1">
      <c r="A361" s="39"/>
      <c r="B361" s="40"/>
      <c r="C361" s="220" t="s">
        <v>496</v>
      </c>
      <c r="D361" s="220" t="s">
        <v>135</v>
      </c>
      <c r="E361" s="221" t="s">
        <v>497</v>
      </c>
      <c r="F361" s="222" t="s">
        <v>498</v>
      </c>
      <c r="G361" s="223" t="s">
        <v>166</v>
      </c>
      <c r="H361" s="224">
        <v>77.197999999999993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40</v>
      </c>
      <c r="O361" s="92"/>
      <c r="P361" s="230">
        <f>O361*H361</f>
        <v>0</v>
      </c>
      <c r="Q361" s="230">
        <v>0.059839999999999997</v>
      </c>
      <c r="R361" s="230">
        <f>Q361*H361</f>
        <v>4.6195283199999997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236</v>
      </c>
      <c r="AT361" s="232" t="s">
        <v>135</v>
      </c>
      <c r="AU361" s="232" t="s">
        <v>85</v>
      </c>
      <c r="AY361" s="18" t="s">
        <v>132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83</v>
      </c>
      <c r="BK361" s="233">
        <f>ROUND(I361*H361,2)</f>
        <v>0</v>
      </c>
      <c r="BL361" s="18" t="s">
        <v>236</v>
      </c>
      <c r="BM361" s="232" t="s">
        <v>499</v>
      </c>
    </row>
    <row r="362" s="14" customFormat="1">
      <c r="A362" s="14"/>
      <c r="B362" s="245"/>
      <c r="C362" s="246"/>
      <c r="D362" s="236" t="s">
        <v>141</v>
      </c>
      <c r="E362" s="247" t="s">
        <v>1</v>
      </c>
      <c r="F362" s="248" t="s">
        <v>500</v>
      </c>
      <c r="G362" s="246"/>
      <c r="H362" s="249">
        <v>39.689999999999998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141</v>
      </c>
      <c r="AU362" s="255" t="s">
        <v>85</v>
      </c>
      <c r="AV362" s="14" t="s">
        <v>85</v>
      </c>
      <c r="AW362" s="14" t="s">
        <v>32</v>
      </c>
      <c r="AX362" s="14" t="s">
        <v>75</v>
      </c>
      <c r="AY362" s="255" t="s">
        <v>132</v>
      </c>
    </row>
    <row r="363" s="14" customFormat="1">
      <c r="A363" s="14"/>
      <c r="B363" s="245"/>
      <c r="C363" s="246"/>
      <c r="D363" s="236" t="s">
        <v>141</v>
      </c>
      <c r="E363" s="247" t="s">
        <v>1</v>
      </c>
      <c r="F363" s="248" t="s">
        <v>501</v>
      </c>
      <c r="G363" s="246"/>
      <c r="H363" s="249">
        <v>11.744999999999999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141</v>
      </c>
      <c r="AU363" s="255" t="s">
        <v>85</v>
      </c>
      <c r="AV363" s="14" t="s">
        <v>85</v>
      </c>
      <c r="AW363" s="14" t="s">
        <v>32</v>
      </c>
      <c r="AX363" s="14" t="s">
        <v>75</v>
      </c>
      <c r="AY363" s="255" t="s">
        <v>132</v>
      </c>
    </row>
    <row r="364" s="14" customFormat="1">
      <c r="A364" s="14"/>
      <c r="B364" s="245"/>
      <c r="C364" s="246"/>
      <c r="D364" s="236" t="s">
        <v>141</v>
      </c>
      <c r="E364" s="247" t="s">
        <v>1</v>
      </c>
      <c r="F364" s="248" t="s">
        <v>502</v>
      </c>
      <c r="G364" s="246"/>
      <c r="H364" s="249">
        <v>10.44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141</v>
      </c>
      <c r="AU364" s="255" t="s">
        <v>85</v>
      </c>
      <c r="AV364" s="14" t="s">
        <v>85</v>
      </c>
      <c r="AW364" s="14" t="s">
        <v>32</v>
      </c>
      <c r="AX364" s="14" t="s">
        <v>75</v>
      </c>
      <c r="AY364" s="255" t="s">
        <v>132</v>
      </c>
    </row>
    <row r="365" s="14" customFormat="1">
      <c r="A365" s="14"/>
      <c r="B365" s="245"/>
      <c r="C365" s="246"/>
      <c r="D365" s="236" t="s">
        <v>141</v>
      </c>
      <c r="E365" s="247" t="s">
        <v>1</v>
      </c>
      <c r="F365" s="248" t="s">
        <v>503</v>
      </c>
      <c r="G365" s="246"/>
      <c r="H365" s="249">
        <v>6.1429999999999998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141</v>
      </c>
      <c r="AU365" s="255" t="s">
        <v>85</v>
      </c>
      <c r="AV365" s="14" t="s">
        <v>85</v>
      </c>
      <c r="AW365" s="14" t="s">
        <v>32</v>
      </c>
      <c r="AX365" s="14" t="s">
        <v>75</v>
      </c>
      <c r="AY365" s="255" t="s">
        <v>132</v>
      </c>
    </row>
    <row r="366" s="14" customFormat="1">
      <c r="A366" s="14"/>
      <c r="B366" s="245"/>
      <c r="C366" s="246"/>
      <c r="D366" s="236" t="s">
        <v>141</v>
      </c>
      <c r="E366" s="247" t="s">
        <v>1</v>
      </c>
      <c r="F366" s="248" t="s">
        <v>504</v>
      </c>
      <c r="G366" s="246"/>
      <c r="H366" s="249">
        <v>9.1799999999999997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141</v>
      </c>
      <c r="AU366" s="255" t="s">
        <v>85</v>
      </c>
      <c r="AV366" s="14" t="s">
        <v>85</v>
      </c>
      <c r="AW366" s="14" t="s">
        <v>32</v>
      </c>
      <c r="AX366" s="14" t="s">
        <v>75</v>
      </c>
      <c r="AY366" s="255" t="s">
        <v>132</v>
      </c>
    </row>
    <row r="367" s="15" customFormat="1">
      <c r="A367" s="15"/>
      <c r="B367" s="256"/>
      <c r="C367" s="257"/>
      <c r="D367" s="236" t="s">
        <v>141</v>
      </c>
      <c r="E367" s="258" t="s">
        <v>1</v>
      </c>
      <c r="F367" s="259" t="s">
        <v>149</v>
      </c>
      <c r="G367" s="257"/>
      <c r="H367" s="260">
        <v>77.197999999999979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141</v>
      </c>
      <c r="AU367" s="266" t="s">
        <v>85</v>
      </c>
      <c r="AV367" s="15" t="s">
        <v>139</v>
      </c>
      <c r="AW367" s="15" t="s">
        <v>32</v>
      </c>
      <c r="AX367" s="15" t="s">
        <v>83</v>
      </c>
      <c r="AY367" s="266" t="s">
        <v>132</v>
      </c>
    </row>
    <row r="368" s="2" customFormat="1" ht="16.5" customHeight="1">
      <c r="A368" s="39"/>
      <c r="B368" s="40"/>
      <c r="C368" s="220" t="s">
        <v>505</v>
      </c>
      <c r="D368" s="220" t="s">
        <v>135</v>
      </c>
      <c r="E368" s="221" t="s">
        <v>506</v>
      </c>
      <c r="F368" s="222" t="s">
        <v>507</v>
      </c>
      <c r="G368" s="223" t="s">
        <v>230</v>
      </c>
      <c r="H368" s="224">
        <v>8.0999999999999996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40</v>
      </c>
      <c r="O368" s="92"/>
      <c r="P368" s="230">
        <f>O368*H368</f>
        <v>0</v>
      </c>
      <c r="Q368" s="230">
        <v>0.00091</v>
      </c>
      <c r="R368" s="230">
        <f>Q368*H368</f>
        <v>0.0073709999999999999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236</v>
      </c>
      <c r="AT368" s="232" t="s">
        <v>135</v>
      </c>
      <c r="AU368" s="232" t="s">
        <v>85</v>
      </c>
      <c r="AY368" s="18" t="s">
        <v>132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83</v>
      </c>
      <c r="BK368" s="233">
        <f>ROUND(I368*H368,2)</f>
        <v>0</v>
      </c>
      <c r="BL368" s="18" t="s">
        <v>236</v>
      </c>
      <c r="BM368" s="232" t="s">
        <v>508</v>
      </c>
    </row>
    <row r="369" s="14" customFormat="1">
      <c r="A369" s="14"/>
      <c r="B369" s="245"/>
      <c r="C369" s="246"/>
      <c r="D369" s="236" t="s">
        <v>141</v>
      </c>
      <c r="E369" s="247" t="s">
        <v>1</v>
      </c>
      <c r="F369" s="248" t="s">
        <v>509</v>
      </c>
      <c r="G369" s="246"/>
      <c r="H369" s="249">
        <v>8.0999999999999996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141</v>
      </c>
      <c r="AU369" s="255" t="s">
        <v>85</v>
      </c>
      <c r="AV369" s="14" t="s">
        <v>85</v>
      </c>
      <c r="AW369" s="14" t="s">
        <v>32</v>
      </c>
      <c r="AX369" s="14" t="s">
        <v>83</v>
      </c>
      <c r="AY369" s="255" t="s">
        <v>132</v>
      </c>
    </row>
    <row r="370" s="2" customFormat="1" ht="21.75" customHeight="1">
      <c r="A370" s="39"/>
      <c r="B370" s="40"/>
      <c r="C370" s="220" t="s">
        <v>510</v>
      </c>
      <c r="D370" s="220" t="s">
        <v>135</v>
      </c>
      <c r="E370" s="221" t="s">
        <v>511</v>
      </c>
      <c r="F370" s="222" t="s">
        <v>512</v>
      </c>
      <c r="G370" s="223" t="s">
        <v>166</v>
      </c>
      <c r="H370" s="224">
        <v>228.238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40</v>
      </c>
      <c r="O370" s="92"/>
      <c r="P370" s="230">
        <f>O370*H370</f>
        <v>0</v>
      </c>
      <c r="Q370" s="230">
        <v>0.00020000000000000001</v>
      </c>
      <c r="R370" s="230">
        <f>Q370*H370</f>
        <v>0.045647600000000003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236</v>
      </c>
      <c r="AT370" s="232" t="s">
        <v>135</v>
      </c>
      <c r="AU370" s="232" t="s">
        <v>85</v>
      </c>
      <c r="AY370" s="18" t="s">
        <v>132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83</v>
      </c>
      <c r="BK370" s="233">
        <f>ROUND(I370*H370,2)</f>
        <v>0</v>
      </c>
      <c r="BL370" s="18" t="s">
        <v>236</v>
      </c>
      <c r="BM370" s="232" t="s">
        <v>513</v>
      </c>
    </row>
    <row r="371" s="14" customFormat="1">
      <c r="A371" s="14"/>
      <c r="B371" s="245"/>
      <c r="C371" s="246"/>
      <c r="D371" s="236" t="s">
        <v>141</v>
      </c>
      <c r="E371" s="247" t="s">
        <v>1</v>
      </c>
      <c r="F371" s="248" t="s">
        <v>514</v>
      </c>
      <c r="G371" s="246"/>
      <c r="H371" s="249">
        <v>228.238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141</v>
      </c>
      <c r="AU371" s="255" t="s">
        <v>85</v>
      </c>
      <c r="AV371" s="14" t="s">
        <v>85</v>
      </c>
      <c r="AW371" s="14" t="s">
        <v>32</v>
      </c>
      <c r="AX371" s="14" t="s">
        <v>83</v>
      </c>
      <c r="AY371" s="255" t="s">
        <v>132</v>
      </c>
    </row>
    <row r="372" s="2" customFormat="1" ht="21.75" customHeight="1">
      <c r="A372" s="39"/>
      <c r="B372" s="40"/>
      <c r="C372" s="220" t="s">
        <v>515</v>
      </c>
      <c r="D372" s="220" t="s">
        <v>135</v>
      </c>
      <c r="E372" s="221" t="s">
        <v>516</v>
      </c>
      <c r="F372" s="222" t="s">
        <v>517</v>
      </c>
      <c r="G372" s="223" t="s">
        <v>230</v>
      </c>
      <c r="H372" s="224">
        <v>7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40</v>
      </c>
      <c r="O372" s="92"/>
      <c r="P372" s="230">
        <f>O372*H372</f>
        <v>0</v>
      </c>
      <c r="Q372" s="230">
        <v>0.0051900000000000002</v>
      </c>
      <c r="R372" s="230">
        <f>Q372*H372</f>
        <v>0.036330000000000001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236</v>
      </c>
      <c r="AT372" s="232" t="s">
        <v>135</v>
      </c>
      <c r="AU372" s="232" t="s">
        <v>85</v>
      </c>
      <c r="AY372" s="18" t="s">
        <v>132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83</v>
      </c>
      <c r="BK372" s="233">
        <f>ROUND(I372*H372,2)</f>
        <v>0</v>
      </c>
      <c r="BL372" s="18" t="s">
        <v>236</v>
      </c>
      <c r="BM372" s="232" t="s">
        <v>518</v>
      </c>
    </row>
    <row r="373" s="14" customFormat="1">
      <c r="A373" s="14"/>
      <c r="B373" s="245"/>
      <c r="C373" s="246"/>
      <c r="D373" s="236" t="s">
        <v>141</v>
      </c>
      <c r="E373" s="247" t="s">
        <v>1</v>
      </c>
      <c r="F373" s="248" t="s">
        <v>519</v>
      </c>
      <c r="G373" s="246"/>
      <c r="H373" s="249">
        <v>7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141</v>
      </c>
      <c r="AU373" s="255" t="s">
        <v>85</v>
      </c>
      <c r="AV373" s="14" t="s">
        <v>85</v>
      </c>
      <c r="AW373" s="14" t="s">
        <v>32</v>
      </c>
      <c r="AX373" s="14" t="s">
        <v>83</v>
      </c>
      <c r="AY373" s="255" t="s">
        <v>132</v>
      </c>
    </row>
    <row r="374" s="2" customFormat="1" ht="24.15" customHeight="1">
      <c r="A374" s="39"/>
      <c r="B374" s="40"/>
      <c r="C374" s="220" t="s">
        <v>520</v>
      </c>
      <c r="D374" s="220" t="s">
        <v>135</v>
      </c>
      <c r="E374" s="221" t="s">
        <v>521</v>
      </c>
      <c r="F374" s="222" t="s">
        <v>522</v>
      </c>
      <c r="G374" s="223" t="s">
        <v>166</v>
      </c>
      <c r="H374" s="224">
        <v>2.3650000000000002</v>
      </c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40</v>
      </c>
      <c r="O374" s="92"/>
      <c r="P374" s="230">
        <f>O374*H374</f>
        <v>0</v>
      </c>
      <c r="Q374" s="230">
        <v>0.01324</v>
      </c>
      <c r="R374" s="230">
        <f>Q374*H374</f>
        <v>0.031312600000000003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236</v>
      </c>
      <c r="AT374" s="232" t="s">
        <v>135</v>
      </c>
      <c r="AU374" s="232" t="s">
        <v>85</v>
      </c>
      <c r="AY374" s="18" t="s">
        <v>132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83</v>
      </c>
      <c r="BK374" s="233">
        <f>ROUND(I374*H374,2)</f>
        <v>0</v>
      </c>
      <c r="BL374" s="18" t="s">
        <v>236</v>
      </c>
      <c r="BM374" s="232" t="s">
        <v>523</v>
      </c>
    </row>
    <row r="375" s="13" customFormat="1">
      <c r="A375" s="13"/>
      <c r="B375" s="234"/>
      <c r="C375" s="235"/>
      <c r="D375" s="236" t="s">
        <v>141</v>
      </c>
      <c r="E375" s="237" t="s">
        <v>1</v>
      </c>
      <c r="F375" s="238" t="s">
        <v>293</v>
      </c>
      <c r="G375" s="235"/>
      <c r="H375" s="237" t="s">
        <v>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141</v>
      </c>
      <c r="AU375" s="244" t="s">
        <v>85</v>
      </c>
      <c r="AV375" s="13" t="s">
        <v>83</v>
      </c>
      <c r="AW375" s="13" t="s">
        <v>32</v>
      </c>
      <c r="AX375" s="13" t="s">
        <v>75</v>
      </c>
      <c r="AY375" s="244" t="s">
        <v>132</v>
      </c>
    </row>
    <row r="376" s="14" customFormat="1">
      <c r="A376" s="14"/>
      <c r="B376" s="245"/>
      <c r="C376" s="246"/>
      <c r="D376" s="236" t="s">
        <v>141</v>
      </c>
      <c r="E376" s="247" t="s">
        <v>1</v>
      </c>
      <c r="F376" s="248" t="s">
        <v>524</v>
      </c>
      <c r="G376" s="246"/>
      <c r="H376" s="249">
        <v>2.3650000000000002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141</v>
      </c>
      <c r="AU376" s="255" t="s">
        <v>85</v>
      </c>
      <c r="AV376" s="14" t="s">
        <v>85</v>
      </c>
      <c r="AW376" s="14" t="s">
        <v>32</v>
      </c>
      <c r="AX376" s="14" t="s">
        <v>83</v>
      </c>
      <c r="AY376" s="255" t="s">
        <v>132</v>
      </c>
    </row>
    <row r="377" s="2" customFormat="1" ht="33" customHeight="1">
      <c r="A377" s="39"/>
      <c r="B377" s="40"/>
      <c r="C377" s="220" t="s">
        <v>525</v>
      </c>
      <c r="D377" s="220" t="s">
        <v>135</v>
      </c>
      <c r="E377" s="221" t="s">
        <v>526</v>
      </c>
      <c r="F377" s="222" t="s">
        <v>527</v>
      </c>
      <c r="G377" s="223" t="s">
        <v>166</v>
      </c>
      <c r="H377" s="224">
        <v>15.390000000000001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40</v>
      </c>
      <c r="O377" s="92"/>
      <c r="P377" s="230">
        <f>O377*H377</f>
        <v>0</v>
      </c>
      <c r="Q377" s="230">
        <v>0.017819999999999999</v>
      </c>
      <c r="R377" s="230">
        <f>Q377*H377</f>
        <v>0.27424979999999999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236</v>
      </c>
      <c r="AT377" s="232" t="s">
        <v>135</v>
      </c>
      <c r="AU377" s="232" t="s">
        <v>85</v>
      </c>
      <c r="AY377" s="18" t="s">
        <v>132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83</v>
      </c>
      <c r="BK377" s="233">
        <f>ROUND(I377*H377,2)</f>
        <v>0</v>
      </c>
      <c r="BL377" s="18" t="s">
        <v>236</v>
      </c>
      <c r="BM377" s="232" t="s">
        <v>528</v>
      </c>
    </row>
    <row r="378" s="13" customFormat="1">
      <c r="A378" s="13"/>
      <c r="B378" s="234"/>
      <c r="C378" s="235"/>
      <c r="D378" s="236" t="s">
        <v>141</v>
      </c>
      <c r="E378" s="237" t="s">
        <v>1</v>
      </c>
      <c r="F378" s="238" t="s">
        <v>529</v>
      </c>
      <c r="G378" s="235"/>
      <c r="H378" s="237" t="s">
        <v>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141</v>
      </c>
      <c r="AU378" s="244" t="s">
        <v>85</v>
      </c>
      <c r="AV378" s="13" t="s">
        <v>83</v>
      </c>
      <c r="AW378" s="13" t="s">
        <v>32</v>
      </c>
      <c r="AX378" s="13" t="s">
        <v>75</v>
      </c>
      <c r="AY378" s="244" t="s">
        <v>132</v>
      </c>
    </row>
    <row r="379" s="14" customFormat="1">
      <c r="A379" s="14"/>
      <c r="B379" s="245"/>
      <c r="C379" s="246"/>
      <c r="D379" s="236" t="s">
        <v>141</v>
      </c>
      <c r="E379" s="247" t="s">
        <v>1</v>
      </c>
      <c r="F379" s="248" t="s">
        <v>530</v>
      </c>
      <c r="G379" s="246"/>
      <c r="H379" s="249">
        <v>15.390000000000001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141</v>
      </c>
      <c r="AU379" s="255" t="s">
        <v>85</v>
      </c>
      <c r="AV379" s="14" t="s">
        <v>85</v>
      </c>
      <c r="AW379" s="14" t="s">
        <v>32</v>
      </c>
      <c r="AX379" s="14" t="s">
        <v>83</v>
      </c>
      <c r="AY379" s="255" t="s">
        <v>132</v>
      </c>
    </row>
    <row r="380" s="2" customFormat="1" ht="24.15" customHeight="1">
      <c r="A380" s="39"/>
      <c r="B380" s="40"/>
      <c r="C380" s="220" t="s">
        <v>531</v>
      </c>
      <c r="D380" s="220" t="s">
        <v>135</v>
      </c>
      <c r="E380" s="221" t="s">
        <v>532</v>
      </c>
      <c r="F380" s="222" t="s">
        <v>533</v>
      </c>
      <c r="G380" s="223" t="s">
        <v>166</v>
      </c>
      <c r="H380" s="224">
        <v>12.880000000000001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40</v>
      </c>
      <c r="O380" s="92"/>
      <c r="P380" s="230">
        <f>O380*H380</f>
        <v>0</v>
      </c>
      <c r="Q380" s="230">
        <v>0.024649999999999998</v>
      </c>
      <c r="R380" s="230">
        <f>Q380*H380</f>
        <v>0.317492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236</v>
      </c>
      <c r="AT380" s="232" t="s">
        <v>135</v>
      </c>
      <c r="AU380" s="232" t="s">
        <v>85</v>
      </c>
      <c r="AY380" s="18" t="s">
        <v>132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83</v>
      </c>
      <c r="BK380" s="233">
        <f>ROUND(I380*H380,2)</f>
        <v>0</v>
      </c>
      <c r="BL380" s="18" t="s">
        <v>236</v>
      </c>
      <c r="BM380" s="232" t="s">
        <v>534</v>
      </c>
    </row>
    <row r="381" s="13" customFormat="1">
      <c r="A381" s="13"/>
      <c r="B381" s="234"/>
      <c r="C381" s="235"/>
      <c r="D381" s="236" t="s">
        <v>141</v>
      </c>
      <c r="E381" s="237" t="s">
        <v>1</v>
      </c>
      <c r="F381" s="238" t="s">
        <v>535</v>
      </c>
      <c r="G381" s="235"/>
      <c r="H381" s="237" t="s">
        <v>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141</v>
      </c>
      <c r="AU381" s="244" t="s">
        <v>85</v>
      </c>
      <c r="AV381" s="13" t="s">
        <v>83</v>
      </c>
      <c r="AW381" s="13" t="s">
        <v>32</v>
      </c>
      <c r="AX381" s="13" t="s">
        <v>75</v>
      </c>
      <c r="AY381" s="244" t="s">
        <v>132</v>
      </c>
    </row>
    <row r="382" s="14" customFormat="1">
      <c r="A382" s="14"/>
      <c r="B382" s="245"/>
      <c r="C382" s="246"/>
      <c r="D382" s="236" t="s">
        <v>141</v>
      </c>
      <c r="E382" s="247" t="s">
        <v>1</v>
      </c>
      <c r="F382" s="248" t="s">
        <v>536</v>
      </c>
      <c r="G382" s="246"/>
      <c r="H382" s="249">
        <v>7.5599999999999996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141</v>
      </c>
      <c r="AU382" s="255" t="s">
        <v>85</v>
      </c>
      <c r="AV382" s="14" t="s">
        <v>85</v>
      </c>
      <c r="AW382" s="14" t="s">
        <v>32</v>
      </c>
      <c r="AX382" s="14" t="s">
        <v>75</v>
      </c>
      <c r="AY382" s="255" t="s">
        <v>132</v>
      </c>
    </row>
    <row r="383" s="14" customFormat="1">
      <c r="A383" s="14"/>
      <c r="B383" s="245"/>
      <c r="C383" s="246"/>
      <c r="D383" s="236" t="s">
        <v>141</v>
      </c>
      <c r="E383" s="247" t="s">
        <v>1</v>
      </c>
      <c r="F383" s="248" t="s">
        <v>537</v>
      </c>
      <c r="G383" s="246"/>
      <c r="H383" s="249">
        <v>5.3200000000000003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141</v>
      </c>
      <c r="AU383" s="255" t="s">
        <v>85</v>
      </c>
      <c r="AV383" s="14" t="s">
        <v>85</v>
      </c>
      <c r="AW383" s="14" t="s">
        <v>32</v>
      </c>
      <c r="AX383" s="14" t="s">
        <v>75</v>
      </c>
      <c r="AY383" s="255" t="s">
        <v>132</v>
      </c>
    </row>
    <row r="384" s="15" customFormat="1">
      <c r="A384" s="15"/>
      <c r="B384" s="256"/>
      <c r="C384" s="257"/>
      <c r="D384" s="236" t="s">
        <v>141</v>
      </c>
      <c r="E384" s="258" t="s">
        <v>1</v>
      </c>
      <c r="F384" s="259" t="s">
        <v>149</v>
      </c>
      <c r="G384" s="257"/>
      <c r="H384" s="260">
        <v>12.879999999999999</v>
      </c>
      <c r="I384" s="261"/>
      <c r="J384" s="257"/>
      <c r="K384" s="257"/>
      <c r="L384" s="262"/>
      <c r="M384" s="263"/>
      <c r="N384" s="264"/>
      <c r="O384" s="264"/>
      <c r="P384" s="264"/>
      <c r="Q384" s="264"/>
      <c r="R384" s="264"/>
      <c r="S384" s="264"/>
      <c r="T384" s="26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6" t="s">
        <v>141</v>
      </c>
      <c r="AU384" s="266" t="s">
        <v>85</v>
      </c>
      <c r="AV384" s="15" t="s">
        <v>139</v>
      </c>
      <c r="AW384" s="15" t="s">
        <v>32</v>
      </c>
      <c r="AX384" s="15" t="s">
        <v>83</v>
      </c>
      <c r="AY384" s="266" t="s">
        <v>132</v>
      </c>
    </row>
    <row r="385" s="2" customFormat="1" ht="16.5" customHeight="1">
      <c r="A385" s="39"/>
      <c r="B385" s="40"/>
      <c r="C385" s="220" t="s">
        <v>538</v>
      </c>
      <c r="D385" s="220" t="s">
        <v>135</v>
      </c>
      <c r="E385" s="221" t="s">
        <v>539</v>
      </c>
      <c r="F385" s="222" t="s">
        <v>540</v>
      </c>
      <c r="G385" s="223" t="s">
        <v>166</v>
      </c>
      <c r="H385" s="224">
        <v>30.635000000000002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40</v>
      </c>
      <c r="O385" s="92"/>
      <c r="P385" s="230">
        <f>O385*H385</f>
        <v>0</v>
      </c>
      <c r="Q385" s="230">
        <v>0.00010000000000000001</v>
      </c>
      <c r="R385" s="230">
        <f>Q385*H385</f>
        <v>0.0030635000000000003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236</v>
      </c>
      <c r="AT385" s="232" t="s">
        <v>135</v>
      </c>
      <c r="AU385" s="232" t="s">
        <v>85</v>
      </c>
      <c r="AY385" s="18" t="s">
        <v>132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83</v>
      </c>
      <c r="BK385" s="233">
        <f>ROUND(I385*H385,2)</f>
        <v>0</v>
      </c>
      <c r="BL385" s="18" t="s">
        <v>236</v>
      </c>
      <c r="BM385" s="232" t="s">
        <v>541</v>
      </c>
    </row>
    <row r="386" s="14" customFormat="1">
      <c r="A386" s="14"/>
      <c r="B386" s="245"/>
      <c r="C386" s="246"/>
      <c r="D386" s="236" t="s">
        <v>141</v>
      </c>
      <c r="E386" s="247" t="s">
        <v>1</v>
      </c>
      <c r="F386" s="248" t="s">
        <v>542</v>
      </c>
      <c r="G386" s="246"/>
      <c r="H386" s="249">
        <v>30.635000000000002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141</v>
      </c>
      <c r="AU386" s="255" t="s">
        <v>85</v>
      </c>
      <c r="AV386" s="14" t="s">
        <v>85</v>
      </c>
      <c r="AW386" s="14" t="s">
        <v>32</v>
      </c>
      <c r="AX386" s="14" t="s">
        <v>83</v>
      </c>
      <c r="AY386" s="255" t="s">
        <v>132</v>
      </c>
    </row>
    <row r="387" s="2" customFormat="1" ht="24.15" customHeight="1">
      <c r="A387" s="39"/>
      <c r="B387" s="40"/>
      <c r="C387" s="220" t="s">
        <v>295</v>
      </c>
      <c r="D387" s="220" t="s">
        <v>135</v>
      </c>
      <c r="E387" s="221" t="s">
        <v>543</v>
      </c>
      <c r="F387" s="222" t="s">
        <v>544</v>
      </c>
      <c r="G387" s="223" t="s">
        <v>166</v>
      </c>
      <c r="H387" s="224">
        <v>427.29000000000002</v>
      </c>
      <c r="I387" s="225"/>
      <c r="J387" s="226">
        <f>ROUND(I387*H387,2)</f>
        <v>0</v>
      </c>
      <c r="K387" s="227"/>
      <c r="L387" s="45"/>
      <c r="M387" s="228" t="s">
        <v>1</v>
      </c>
      <c r="N387" s="229" t="s">
        <v>40</v>
      </c>
      <c r="O387" s="92"/>
      <c r="P387" s="230">
        <f>O387*H387</f>
        <v>0</v>
      </c>
      <c r="Q387" s="230">
        <v>0.024879999999999999</v>
      </c>
      <c r="R387" s="230">
        <f>Q387*H387</f>
        <v>10.6309752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236</v>
      </c>
      <c r="AT387" s="232" t="s">
        <v>135</v>
      </c>
      <c r="AU387" s="232" t="s">
        <v>85</v>
      </c>
      <c r="AY387" s="18" t="s">
        <v>132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83</v>
      </c>
      <c r="BK387" s="233">
        <f>ROUND(I387*H387,2)</f>
        <v>0</v>
      </c>
      <c r="BL387" s="18" t="s">
        <v>236</v>
      </c>
      <c r="BM387" s="232" t="s">
        <v>545</v>
      </c>
    </row>
    <row r="388" s="13" customFormat="1">
      <c r="A388" s="13"/>
      <c r="B388" s="234"/>
      <c r="C388" s="235"/>
      <c r="D388" s="236" t="s">
        <v>141</v>
      </c>
      <c r="E388" s="237" t="s">
        <v>1</v>
      </c>
      <c r="F388" s="238" t="s">
        <v>546</v>
      </c>
      <c r="G388" s="235"/>
      <c r="H388" s="237" t="s">
        <v>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141</v>
      </c>
      <c r="AU388" s="244" t="s">
        <v>85</v>
      </c>
      <c r="AV388" s="13" t="s">
        <v>83</v>
      </c>
      <c r="AW388" s="13" t="s">
        <v>32</v>
      </c>
      <c r="AX388" s="13" t="s">
        <v>75</v>
      </c>
      <c r="AY388" s="244" t="s">
        <v>132</v>
      </c>
    </row>
    <row r="389" s="13" customFormat="1">
      <c r="A389" s="13"/>
      <c r="B389" s="234"/>
      <c r="C389" s="235"/>
      <c r="D389" s="236" t="s">
        <v>141</v>
      </c>
      <c r="E389" s="237" t="s">
        <v>1</v>
      </c>
      <c r="F389" s="238" t="s">
        <v>403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141</v>
      </c>
      <c r="AU389" s="244" t="s">
        <v>85</v>
      </c>
      <c r="AV389" s="13" t="s">
        <v>83</v>
      </c>
      <c r="AW389" s="13" t="s">
        <v>32</v>
      </c>
      <c r="AX389" s="13" t="s">
        <v>75</v>
      </c>
      <c r="AY389" s="244" t="s">
        <v>132</v>
      </c>
    </row>
    <row r="390" s="14" customFormat="1">
      <c r="A390" s="14"/>
      <c r="B390" s="245"/>
      <c r="C390" s="246"/>
      <c r="D390" s="236" t="s">
        <v>141</v>
      </c>
      <c r="E390" s="247" t="s">
        <v>1</v>
      </c>
      <c r="F390" s="248" t="s">
        <v>547</v>
      </c>
      <c r="G390" s="246"/>
      <c r="H390" s="249">
        <v>54.039999999999999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141</v>
      </c>
      <c r="AU390" s="255" t="s">
        <v>85</v>
      </c>
      <c r="AV390" s="14" t="s">
        <v>85</v>
      </c>
      <c r="AW390" s="14" t="s">
        <v>32</v>
      </c>
      <c r="AX390" s="14" t="s">
        <v>75</v>
      </c>
      <c r="AY390" s="255" t="s">
        <v>132</v>
      </c>
    </row>
    <row r="391" s="13" customFormat="1">
      <c r="A391" s="13"/>
      <c r="B391" s="234"/>
      <c r="C391" s="235"/>
      <c r="D391" s="236" t="s">
        <v>141</v>
      </c>
      <c r="E391" s="237" t="s">
        <v>1</v>
      </c>
      <c r="F391" s="238" t="s">
        <v>405</v>
      </c>
      <c r="G391" s="235"/>
      <c r="H391" s="237" t="s">
        <v>1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141</v>
      </c>
      <c r="AU391" s="244" t="s">
        <v>85</v>
      </c>
      <c r="AV391" s="13" t="s">
        <v>83</v>
      </c>
      <c r="AW391" s="13" t="s">
        <v>32</v>
      </c>
      <c r="AX391" s="13" t="s">
        <v>75</v>
      </c>
      <c r="AY391" s="244" t="s">
        <v>132</v>
      </c>
    </row>
    <row r="392" s="14" customFormat="1">
      <c r="A392" s="14"/>
      <c r="B392" s="245"/>
      <c r="C392" s="246"/>
      <c r="D392" s="236" t="s">
        <v>141</v>
      </c>
      <c r="E392" s="247" t="s">
        <v>1</v>
      </c>
      <c r="F392" s="248" t="s">
        <v>548</v>
      </c>
      <c r="G392" s="246"/>
      <c r="H392" s="249">
        <v>96.5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141</v>
      </c>
      <c r="AU392" s="255" t="s">
        <v>85</v>
      </c>
      <c r="AV392" s="14" t="s">
        <v>85</v>
      </c>
      <c r="AW392" s="14" t="s">
        <v>32</v>
      </c>
      <c r="AX392" s="14" t="s">
        <v>75</v>
      </c>
      <c r="AY392" s="255" t="s">
        <v>132</v>
      </c>
    </row>
    <row r="393" s="13" customFormat="1">
      <c r="A393" s="13"/>
      <c r="B393" s="234"/>
      <c r="C393" s="235"/>
      <c r="D393" s="236" t="s">
        <v>141</v>
      </c>
      <c r="E393" s="237" t="s">
        <v>1</v>
      </c>
      <c r="F393" s="238" t="s">
        <v>407</v>
      </c>
      <c r="G393" s="235"/>
      <c r="H393" s="237" t="s">
        <v>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141</v>
      </c>
      <c r="AU393" s="244" t="s">
        <v>85</v>
      </c>
      <c r="AV393" s="13" t="s">
        <v>83</v>
      </c>
      <c r="AW393" s="13" t="s">
        <v>32</v>
      </c>
      <c r="AX393" s="13" t="s">
        <v>75</v>
      </c>
      <c r="AY393" s="244" t="s">
        <v>132</v>
      </c>
    </row>
    <row r="394" s="14" customFormat="1">
      <c r="A394" s="14"/>
      <c r="B394" s="245"/>
      <c r="C394" s="246"/>
      <c r="D394" s="236" t="s">
        <v>141</v>
      </c>
      <c r="E394" s="247" t="s">
        <v>1</v>
      </c>
      <c r="F394" s="248" t="s">
        <v>408</v>
      </c>
      <c r="G394" s="246"/>
      <c r="H394" s="249">
        <v>35.25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141</v>
      </c>
      <c r="AU394" s="255" t="s">
        <v>85</v>
      </c>
      <c r="AV394" s="14" t="s">
        <v>85</v>
      </c>
      <c r="AW394" s="14" t="s">
        <v>32</v>
      </c>
      <c r="AX394" s="14" t="s">
        <v>75</v>
      </c>
      <c r="AY394" s="255" t="s">
        <v>132</v>
      </c>
    </row>
    <row r="395" s="16" customFormat="1">
      <c r="A395" s="16"/>
      <c r="B395" s="267"/>
      <c r="C395" s="268"/>
      <c r="D395" s="236" t="s">
        <v>141</v>
      </c>
      <c r="E395" s="269" t="s">
        <v>1</v>
      </c>
      <c r="F395" s="270" t="s">
        <v>180</v>
      </c>
      <c r="G395" s="268"/>
      <c r="H395" s="271">
        <v>185.78999999999999</v>
      </c>
      <c r="I395" s="272"/>
      <c r="J395" s="268"/>
      <c r="K395" s="268"/>
      <c r="L395" s="273"/>
      <c r="M395" s="274"/>
      <c r="N395" s="275"/>
      <c r="O395" s="275"/>
      <c r="P395" s="275"/>
      <c r="Q395" s="275"/>
      <c r="R395" s="275"/>
      <c r="S395" s="275"/>
      <c r="T395" s="27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77" t="s">
        <v>141</v>
      </c>
      <c r="AU395" s="277" t="s">
        <v>85</v>
      </c>
      <c r="AV395" s="16" t="s">
        <v>133</v>
      </c>
      <c r="AW395" s="16" t="s">
        <v>32</v>
      </c>
      <c r="AX395" s="16" t="s">
        <v>75</v>
      </c>
      <c r="AY395" s="277" t="s">
        <v>132</v>
      </c>
    </row>
    <row r="396" s="13" customFormat="1">
      <c r="A396" s="13"/>
      <c r="B396" s="234"/>
      <c r="C396" s="235"/>
      <c r="D396" s="236" t="s">
        <v>141</v>
      </c>
      <c r="E396" s="237" t="s">
        <v>1</v>
      </c>
      <c r="F396" s="238" t="s">
        <v>549</v>
      </c>
      <c r="G396" s="235"/>
      <c r="H396" s="237" t="s">
        <v>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141</v>
      </c>
      <c r="AU396" s="244" t="s">
        <v>85</v>
      </c>
      <c r="AV396" s="13" t="s">
        <v>83</v>
      </c>
      <c r="AW396" s="13" t="s">
        <v>32</v>
      </c>
      <c r="AX396" s="13" t="s">
        <v>75</v>
      </c>
      <c r="AY396" s="244" t="s">
        <v>132</v>
      </c>
    </row>
    <row r="397" s="13" customFormat="1">
      <c r="A397" s="13"/>
      <c r="B397" s="234"/>
      <c r="C397" s="235"/>
      <c r="D397" s="236" t="s">
        <v>141</v>
      </c>
      <c r="E397" s="237" t="s">
        <v>1</v>
      </c>
      <c r="F397" s="238" t="s">
        <v>291</v>
      </c>
      <c r="G397" s="235"/>
      <c r="H397" s="237" t="s">
        <v>1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141</v>
      </c>
      <c r="AU397" s="244" t="s">
        <v>85</v>
      </c>
      <c r="AV397" s="13" t="s">
        <v>83</v>
      </c>
      <c r="AW397" s="13" t="s">
        <v>32</v>
      </c>
      <c r="AX397" s="13" t="s">
        <v>75</v>
      </c>
      <c r="AY397" s="244" t="s">
        <v>132</v>
      </c>
    </row>
    <row r="398" s="14" customFormat="1">
      <c r="A398" s="14"/>
      <c r="B398" s="245"/>
      <c r="C398" s="246"/>
      <c r="D398" s="236" t="s">
        <v>141</v>
      </c>
      <c r="E398" s="247" t="s">
        <v>1</v>
      </c>
      <c r="F398" s="248" t="s">
        <v>550</v>
      </c>
      <c r="G398" s="246"/>
      <c r="H398" s="249">
        <v>120.75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141</v>
      </c>
      <c r="AU398" s="255" t="s">
        <v>85</v>
      </c>
      <c r="AV398" s="14" t="s">
        <v>85</v>
      </c>
      <c r="AW398" s="14" t="s">
        <v>32</v>
      </c>
      <c r="AX398" s="14" t="s">
        <v>75</v>
      </c>
      <c r="AY398" s="255" t="s">
        <v>132</v>
      </c>
    </row>
    <row r="399" s="13" customFormat="1">
      <c r="A399" s="13"/>
      <c r="B399" s="234"/>
      <c r="C399" s="235"/>
      <c r="D399" s="236" t="s">
        <v>141</v>
      </c>
      <c r="E399" s="237" t="s">
        <v>1</v>
      </c>
      <c r="F399" s="238" t="s">
        <v>294</v>
      </c>
      <c r="G399" s="235"/>
      <c r="H399" s="237" t="s">
        <v>1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141</v>
      </c>
      <c r="AU399" s="244" t="s">
        <v>85</v>
      </c>
      <c r="AV399" s="13" t="s">
        <v>83</v>
      </c>
      <c r="AW399" s="13" t="s">
        <v>32</v>
      </c>
      <c r="AX399" s="13" t="s">
        <v>75</v>
      </c>
      <c r="AY399" s="244" t="s">
        <v>132</v>
      </c>
    </row>
    <row r="400" s="14" customFormat="1">
      <c r="A400" s="14"/>
      <c r="B400" s="245"/>
      <c r="C400" s="246"/>
      <c r="D400" s="236" t="s">
        <v>141</v>
      </c>
      <c r="E400" s="247" t="s">
        <v>1</v>
      </c>
      <c r="F400" s="248" t="s">
        <v>551</v>
      </c>
      <c r="G400" s="246"/>
      <c r="H400" s="249">
        <v>78.200000000000003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141</v>
      </c>
      <c r="AU400" s="255" t="s">
        <v>85</v>
      </c>
      <c r="AV400" s="14" t="s">
        <v>85</v>
      </c>
      <c r="AW400" s="14" t="s">
        <v>32</v>
      </c>
      <c r="AX400" s="14" t="s">
        <v>75</v>
      </c>
      <c r="AY400" s="255" t="s">
        <v>132</v>
      </c>
    </row>
    <row r="401" s="13" customFormat="1">
      <c r="A401" s="13"/>
      <c r="B401" s="234"/>
      <c r="C401" s="235"/>
      <c r="D401" s="236" t="s">
        <v>141</v>
      </c>
      <c r="E401" s="237" t="s">
        <v>1</v>
      </c>
      <c r="F401" s="238" t="s">
        <v>296</v>
      </c>
      <c r="G401" s="235"/>
      <c r="H401" s="237" t="s">
        <v>1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141</v>
      </c>
      <c r="AU401" s="244" t="s">
        <v>85</v>
      </c>
      <c r="AV401" s="13" t="s">
        <v>83</v>
      </c>
      <c r="AW401" s="13" t="s">
        <v>32</v>
      </c>
      <c r="AX401" s="13" t="s">
        <v>75</v>
      </c>
      <c r="AY401" s="244" t="s">
        <v>132</v>
      </c>
    </row>
    <row r="402" s="14" customFormat="1">
      <c r="A402" s="14"/>
      <c r="B402" s="245"/>
      <c r="C402" s="246"/>
      <c r="D402" s="236" t="s">
        <v>141</v>
      </c>
      <c r="E402" s="247" t="s">
        <v>1</v>
      </c>
      <c r="F402" s="248" t="s">
        <v>552</v>
      </c>
      <c r="G402" s="246"/>
      <c r="H402" s="249">
        <v>42.549999999999997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141</v>
      </c>
      <c r="AU402" s="255" t="s">
        <v>85</v>
      </c>
      <c r="AV402" s="14" t="s">
        <v>85</v>
      </c>
      <c r="AW402" s="14" t="s">
        <v>32</v>
      </c>
      <c r="AX402" s="14" t="s">
        <v>75</v>
      </c>
      <c r="AY402" s="255" t="s">
        <v>132</v>
      </c>
    </row>
    <row r="403" s="16" customFormat="1">
      <c r="A403" s="16"/>
      <c r="B403" s="267"/>
      <c r="C403" s="268"/>
      <c r="D403" s="236" t="s">
        <v>141</v>
      </c>
      <c r="E403" s="269" t="s">
        <v>1</v>
      </c>
      <c r="F403" s="270" t="s">
        <v>180</v>
      </c>
      <c r="G403" s="268"/>
      <c r="H403" s="271">
        <v>241.5</v>
      </c>
      <c r="I403" s="272"/>
      <c r="J403" s="268"/>
      <c r="K403" s="268"/>
      <c r="L403" s="273"/>
      <c r="M403" s="274"/>
      <c r="N403" s="275"/>
      <c r="O403" s="275"/>
      <c r="P403" s="275"/>
      <c r="Q403" s="275"/>
      <c r="R403" s="275"/>
      <c r="S403" s="275"/>
      <c r="T403" s="27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77" t="s">
        <v>141</v>
      </c>
      <c r="AU403" s="277" t="s">
        <v>85</v>
      </c>
      <c r="AV403" s="16" t="s">
        <v>133</v>
      </c>
      <c r="AW403" s="16" t="s">
        <v>32</v>
      </c>
      <c r="AX403" s="16" t="s">
        <v>75</v>
      </c>
      <c r="AY403" s="277" t="s">
        <v>132</v>
      </c>
    </row>
    <row r="404" s="15" customFormat="1">
      <c r="A404" s="15"/>
      <c r="B404" s="256"/>
      <c r="C404" s="257"/>
      <c r="D404" s="236" t="s">
        <v>141</v>
      </c>
      <c r="E404" s="258" t="s">
        <v>1</v>
      </c>
      <c r="F404" s="259" t="s">
        <v>149</v>
      </c>
      <c r="G404" s="257"/>
      <c r="H404" s="260">
        <v>427.29000000000002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6" t="s">
        <v>141</v>
      </c>
      <c r="AU404" s="266" t="s">
        <v>85</v>
      </c>
      <c r="AV404" s="15" t="s">
        <v>139</v>
      </c>
      <c r="AW404" s="15" t="s">
        <v>32</v>
      </c>
      <c r="AX404" s="15" t="s">
        <v>83</v>
      </c>
      <c r="AY404" s="266" t="s">
        <v>132</v>
      </c>
    </row>
    <row r="405" s="2" customFormat="1" ht="16.5" customHeight="1">
      <c r="A405" s="39"/>
      <c r="B405" s="40"/>
      <c r="C405" s="220" t="s">
        <v>553</v>
      </c>
      <c r="D405" s="220" t="s">
        <v>135</v>
      </c>
      <c r="E405" s="221" t="s">
        <v>554</v>
      </c>
      <c r="F405" s="222" t="s">
        <v>555</v>
      </c>
      <c r="G405" s="223" t="s">
        <v>166</v>
      </c>
      <c r="H405" s="224">
        <v>427.29000000000002</v>
      </c>
      <c r="I405" s="225"/>
      <c r="J405" s="226">
        <f>ROUND(I405*H405,2)</f>
        <v>0</v>
      </c>
      <c r="K405" s="227"/>
      <c r="L405" s="45"/>
      <c r="M405" s="228" t="s">
        <v>1</v>
      </c>
      <c r="N405" s="229" t="s">
        <v>40</v>
      </c>
      <c r="O405" s="92"/>
      <c r="P405" s="230">
        <f>O405*H405</f>
        <v>0</v>
      </c>
      <c r="Q405" s="230">
        <v>0.00010000000000000001</v>
      </c>
      <c r="R405" s="230">
        <f>Q405*H405</f>
        <v>0.042729000000000003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236</v>
      </c>
      <c r="AT405" s="232" t="s">
        <v>135</v>
      </c>
      <c r="AU405" s="232" t="s">
        <v>85</v>
      </c>
      <c r="AY405" s="18" t="s">
        <v>132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8" t="s">
        <v>83</v>
      </c>
      <c r="BK405" s="233">
        <f>ROUND(I405*H405,2)</f>
        <v>0</v>
      </c>
      <c r="BL405" s="18" t="s">
        <v>236</v>
      </c>
      <c r="BM405" s="232" t="s">
        <v>556</v>
      </c>
    </row>
    <row r="406" s="14" customFormat="1">
      <c r="A406" s="14"/>
      <c r="B406" s="245"/>
      <c r="C406" s="246"/>
      <c r="D406" s="236" t="s">
        <v>141</v>
      </c>
      <c r="E406" s="247" t="s">
        <v>1</v>
      </c>
      <c r="F406" s="248" t="s">
        <v>557</v>
      </c>
      <c r="G406" s="246"/>
      <c r="H406" s="249">
        <v>427.29000000000002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141</v>
      </c>
      <c r="AU406" s="255" t="s">
        <v>85</v>
      </c>
      <c r="AV406" s="14" t="s">
        <v>85</v>
      </c>
      <c r="AW406" s="14" t="s">
        <v>32</v>
      </c>
      <c r="AX406" s="14" t="s">
        <v>83</v>
      </c>
      <c r="AY406" s="255" t="s">
        <v>132</v>
      </c>
    </row>
    <row r="407" s="2" customFormat="1" ht="16.5" customHeight="1">
      <c r="A407" s="39"/>
      <c r="B407" s="40"/>
      <c r="C407" s="220" t="s">
        <v>558</v>
      </c>
      <c r="D407" s="220" t="s">
        <v>135</v>
      </c>
      <c r="E407" s="221" t="s">
        <v>559</v>
      </c>
      <c r="F407" s="222" t="s">
        <v>560</v>
      </c>
      <c r="G407" s="223" t="s">
        <v>166</v>
      </c>
      <c r="H407" s="224">
        <v>185.78999999999999</v>
      </c>
      <c r="I407" s="225"/>
      <c r="J407" s="226">
        <f>ROUND(I407*H407,2)</f>
        <v>0</v>
      </c>
      <c r="K407" s="227"/>
      <c r="L407" s="45"/>
      <c r="M407" s="228" t="s">
        <v>1</v>
      </c>
      <c r="N407" s="229" t="s">
        <v>40</v>
      </c>
      <c r="O407" s="92"/>
      <c r="P407" s="230">
        <f>O407*H407</f>
        <v>0</v>
      </c>
      <c r="Q407" s="230">
        <v>0</v>
      </c>
      <c r="R407" s="230">
        <f>Q407*H407</f>
        <v>0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236</v>
      </c>
      <c r="AT407" s="232" t="s">
        <v>135</v>
      </c>
      <c r="AU407" s="232" t="s">
        <v>85</v>
      </c>
      <c r="AY407" s="18" t="s">
        <v>132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83</v>
      </c>
      <c r="BK407" s="233">
        <f>ROUND(I407*H407,2)</f>
        <v>0</v>
      </c>
      <c r="BL407" s="18" t="s">
        <v>236</v>
      </c>
      <c r="BM407" s="232" t="s">
        <v>561</v>
      </c>
    </row>
    <row r="408" s="13" customFormat="1">
      <c r="A408" s="13"/>
      <c r="B408" s="234"/>
      <c r="C408" s="235"/>
      <c r="D408" s="236" t="s">
        <v>141</v>
      </c>
      <c r="E408" s="237" t="s">
        <v>1</v>
      </c>
      <c r="F408" s="238" t="s">
        <v>562</v>
      </c>
      <c r="G408" s="235"/>
      <c r="H408" s="237" t="s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141</v>
      </c>
      <c r="AU408" s="244" t="s">
        <v>85</v>
      </c>
      <c r="AV408" s="13" t="s">
        <v>83</v>
      </c>
      <c r="AW408" s="13" t="s">
        <v>32</v>
      </c>
      <c r="AX408" s="13" t="s">
        <v>75</v>
      </c>
      <c r="AY408" s="244" t="s">
        <v>132</v>
      </c>
    </row>
    <row r="409" s="13" customFormat="1">
      <c r="A409" s="13"/>
      <c r="B409" s="234"/>
      <c r="C409" s="235"/>
      <c r="D409" s="236" t="s">
        <v>141</v>
      </c>
      <c r="E409" s="237" t="s">
        <v>1</v>
      </c>
      <c r="F409" s="238" t="s">
        <v>403</v>
      </c>
      <c r="G409" s="235"/>
      <c r="H409" s="237" t="s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141</v>
      </c>
      <c r="AU409" s="244" t="s">
        <v>85</v>
      </c>
      <c r="AV409" s="13" t="s">
        <v>83</v>
      </c>
      <c r="AW409" s="13" t="s">
        <v>32</v>
      </c>
      <c r="AX409" s="13" t="s">
        <v>75</v>
      </c>
      <c r="AY409" s="244" t="s">
        <v>132</v>
      </c>
    </row>
    <row r="410" s="14" customFormat="1">
      <c r="A410" s="14"/>
      <c r="B410" s="245"/>
      <c r="C410" s="246"/>
      <c r="D410" s="236" t="s">
        <v>141</v>
      </c>
      <c r="E410" s="247" t="s">
        <v>1</v>
      </c>
      <c r="F410" s="248" t="s">
        <v>547</v>
      </c>
      <c r="G410" s="246"/>
      <c r="H410" s="249">
        <v>54.039999999999999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141</v>
      </c>
      <c r="AU410" s="255" t="s">
        <v>85</v>
      </c>
      <c r="AV410" s="14" t="s">
        <v>85</v>
      </c>
      <c r="AW410" s="14" t="s">
        <v>32</v>
      </c>
      <c r="AX410" s="14" t="s">
        <v>75</v>
      </c>
      <c r="AY410" s="255" t="s">
        <v>132</v>
      </c>
    </row>
    <row r="411" s="13" customFormat="1">
      <c r="A411" s="13"/>
      <c r="B411" s="234"/>
      <c r="C411" s="235"/>
      <c r="D411" s="236" t="s">
        <v>141</v>
      </c>
      <c r="E411" s="237" t="s">
        <v>1</v>
      </c>
      <c r="F411" s="238" t="s">
        <v>405</v>
      </c>
      <c r="G411" s="235"/>
      <c r="H411" s="237" t="s">
        <v>1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141</v>
      </c>
      <c r="AU411" s="244" t="s">
        <v>85</v>
      </c>
      <c r="AV411" s="13" t="s">
        <v>83</v>
      </c>
      <c r="AW411" s="13" t="s">
        <v>32</v>
      </c>
      <c r="AX411" s="13" t="s">
        <v>75</v>
      </c>
      <c r="AY411" s="244" t="s">
        <v>132</v>
      </c>
    </row>
    <row r="412" s="14" customFormat="1">
      <c r="A412" s="14"/>
      <c r="B412" s="245"/>
      <c r="C412" s="246"/>
      <c r="D412" s="236" t="s">
        <v>141</v>
      </c>
      <c r="E412" s="247" t="s">
        <v>1</v>
      </c>
      <c r="F412" s="248" t="s">
        <v>548</v>
      </c>
      <c r="G412" s="246"/>
      <c r="H412" s="249">
        <v>96.5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141</v>
      </c>
      <c r="AU412" s="255" t="s">
        <v>85</v>
      </c>
      <c r="AV412" s="14" t="s">
        <v>85</v>
      </c>
      <c r="AW412" s="14" t="s">
        <v>32</v>
      </c>
      <c r="AX412" s="14" t="s">
        <v>75</v>
      </c>
      <c r="AY412" s="255" t="s">
        <v>132</v>
      </c>
    </row>
    <row r="413" s="13" customFormat="1">
      <c r="A413" s="13"/>
      <c r="B413" s="234"/>
      <c r="C413" s="235"/>
      <c r="D413" s="236" t="s">
        <v>141</v>
      </c>
      <c r="E413" s="237" t="s">
        <v>1</v>
      </c>
      <c r="F413" s="238" t="s">
        <v>407</v>
      </c>
      <c r="G413" s="235"/>
      <c r="H413" s="237" t="s">
        <v>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141</v>
      </c>
      <c r="AU413" s="244" t="s">
        <v>85</v>
      </c>
      <c r="AV413" s="13" t="s">
        <v>83</v>
      </c>
      <c r="AW413" s="13" t="s">
        <v>32</v>
      </c>
      <c r="AX413" s="13" t="s">
        <v>75</v>
      </c>
      <c r="AY413" s="244" t="s">
        <v>132</v>
      </c>
    </row>
    <row r="414" s="14" customFormat="1">
      <c r="A414" s="14"/>
      <c r="B414" s="245"/>
      <c r="C414" s="246"/>
      <c r="D414" s="236" t="s">
        <v>141</v>
      </c>
      <c r="E414" s="247" t="s">
        <v>1</v>
      </c>
      <c r="F414" s="248" t="s">
        <v>408</v>
      </c>
      <c r="G414" s="246"/>
      <c r="H414" s="249">
        <v>35.25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141</v>
      </c>
      <c r="AU414" s="255" t="s">
        <v>85</v>
      </c>
      <c r="AV414" s="14" t="s">
        <v>85</v>
      </c>
      <c r="AW414" s="14" t="s">
        <v>32</v>
      </c>
      <c r="AX414" s="14" t="s">
        <v>75</v>
      </c>
      <c r="AY414" s="255" t="s">
        <v>132</v>
      </c>
    </row>
    <row r="415" s="15" customFormat="1">
      <c r="A415" s="15"/>
      <c r="B415" s="256"/>
      <c r="C415" s="257"/>
      <c r="D415" s="236" t="s">
        <v>141</v>
      </c>
      <c r="E415" s="258" t="s">
        <v>1</v>
      </c>
      <c r="F415" s="259" t="s">
        <v>149</v>
      </c>
      <c r="G415" s="257"/>
      <c r="H415" s="260">
        <v>185.78999999999999</v>
      </c>
      <c r="I415" s="261"/>
      <c r="J415" s="257"/>
      <c r="K415" s="257"/>
      <c r="L415" s="262"/>
      <c r="M415" s="263"/>
      <c r="N415" s="264"/>
      <c r="O415" s="264"/>
      <c r="P415" s="264"/>
      <c r="Q415" s="264"/>
      <c r="R415" s="264"/>
      <c r="S415" s="264"/>
      <c r="T415" s="26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6" t="s">
        <v>141</v>
      </c>
      <c r="AU415" s="266" t="s">
        <v>85</v>
      </c>
      <c r="AV415" s="15" t="s">
        <v>139</v>
      </c>
      <c r="AW415" s="15" t="s">
        <v>32</v>
      </c>
      <c r="AX415" s="15" t="s">
        <v>83</v>
      </c>
      <c r="AY415" s="266" t="s">
        <v>132</v>
      </c>
    </row>
    <row r="416" s="2" customFormat="1" ht="24.15" customHeight="1">
      <c r="A416" s="39"/>
      <c r="B416" s="40"/>
      <c r="C416" s="278" t="s">
        <v>563</v>
      </c>
      <c r="D416" s="278" t="s">
        <v>253</v>
      </c>
      <c r="E416" s="279" t="s">
        <v>564</v>
      </c>
      <c r="F416" s="280" t="s">
        <v>565</v>
      </c>
      <c r="G416" s="281" t="s">
        <v>166</v>
      </c>
      <c r="H416" s="282">
        <v>208.73500000000001</v>
      </c>
      <c r="I416" s="283"/>
      <c r="J416" s="284">
        <f>ROUND(I416*H416,2)</f>
        <v>0</v>
      </c>
      <c r="K416" s="285"/>
      <c r="L416" s="286"/>
      <c r="M416" s="287" t="s">
        <v>1</v>
      </c>
      <c r="N416" s="288" t="s">
        <v>40</v>
      </c>
      <c r="O416" s="92"/>
      <c r="P416" s="230">
        <f>O416*H416</f>
        <v>0</v>
      </c>
      <c r="Q416" s="230">
        <v>0.00013999999999999999</v>
      </c>
      <c r="R416" s="230">
        <f>Q416*H416</f>
        <v>0.0292229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336</v>
      </c>
      <c r="AT416" s="232" t="s">
        <v>253</v>
      </c>
      <c r="AU416" s="232" t="s">
        <v>85</v>
      </c>
      <c r="AY416" s="18" t="s">
        <v>132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83</v>
      </c>
      <c r="BK416" s="233">
        <f>ROUND(I416*H416,2)</f>
        <v>0</v>
      </c>
      <c r="BL416" s="18" t="s">
        <v>236</v>
      </c>
      <c r="BM416" s="232" t="s">
        <v>566</v>
      </c>
    </row>
    <row r="417" s="14" customFormat="1">
      <c r="A417" s="14"/>
      <c r="B417" s="245"/>
      <c r="C417" s="246"/>
      <c r="D417" s="236" t="s">
        <v>141</v>
      </c>
      <c r="E417" s="246"/>
      <c r="F417" s="248" t="s">
        <v>567</v>
      </c>
      <c r="G417" s="246"/>
      <c r="H417" s="249">
        <v>208.73500000000001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141</v>
      </c>
      <c r="AU417" s="255" t="s">
        <v>85</v>
      </c>
      <c r="AV417" s="14" t="s">
        <v>85</v>
      </c>
      <c r="AW417" s="14" t="s">
        <v>4</v>
      </c>
      <c r="AX417" s="14" t="s">
        <v>83</v>
      </c>
      <c r="AY417" s="255" t="s">
        <v>132</v>
      </c>
    </row>
    <row r="418" s="2" customFormat="1" ht="21.75" customHeight="1">
      <c r="A418" s="39"/>
      <c r="B418" s="40"/>
      <c r="C418" s="220" t="s">
        <v>568</v>
      </c>
      <c r="D418" s="220" t="s">
        <v>135</v>
      </c>
      <c r="E418" s="221" t="s">
        <v>569</v>
      </c>
      <c r="F418" s="222" t="s">
        <v>570</v>
      </c>
      <c r="G418" s="223" t="s">
        <v>166</v>
      </c>
      <c r="H418" s="224">
        <v>185.78999999999999</v>
      </c>
      <c r="I418" s="225"/>
      <c r="J418" s="226">
        <f>ROUND(I418*H418,2)</f>
        <v>0</v>
      </c>
      <c r="K418" s="227"/>
      <c r="L418" s="45"/>
      <c r="M418" s="228" t="s">
        <v>1</v>
      </c>
      <c r="N418" s="229" t="s">
        <v>40</v>
      </c>
      <c r="O418" s="92"/>
      <c r="P418" s="230">
        <f>O418*H418</f>
        <v>0</v>
      </c>
      <c r="Q418" s="230">
        <v>0</v>
      </c>
      <c r="R418" s="230">
        <f>Q418*H418</f>
        <v>0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236</v>
      </c>
      <c r="AT418" s="232" t="s">
        <v>135</v>
      </c>
      <c r="AU418" s="232" t="s">
        <v>85</v>
      </c>
      <c r="AY418" s="18" t="s">
        <v>132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83</v>
      </c>
      <c r="BK418" s="233">
        <f>ROUND(I418*H418,2)</f>
        <v>0</v>
      </c>
      <c r="BL418" s="18" t="s">
        <v>236</v>
      </c>
      <c r="BM418" s="232" t="s">
        <v>571</v>
      </c>
    </row>
    <row r="419" s="13" customFormat="1">
      <c r="A419" s="13"/>
      <c r="B419" s="234"/>
      <c r="C419" s="235"/>
      <c r="D419" s="236" t="s">
        <v>141</v>
      </c>
      <c r="E419" s="237" t="s">
        <v>1</v>
      </c>
      <c r="F419" s="238" t="s">
        <v>562</v>
      </c>
      <c r="G419" s="235"/>
      <c r="H419" s="237" t="s">
        <v>1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141</v>
      </c>
      <c r="AU419" s="244" t="s">
        <v>85</v>
      </c>
      <c r="AV419" s="13" t="s">
        <v>83</v>
      </c>
      <c r="AW419" s="13" t="s">
        <v>32</v>
      </c>
      <c r="AX419" s="13" t="s">
        <v>75</v>
      </c>
      <c r="AY419" s="244" t="s">
        <v>132</v>
      </c>
    </row>
    <row r="420" s="13" customFormat="1">
      <c r="A420" s="13"/>
      <c r="B420" s="234"/>
      <c r="C420" s="235"/>
      <c r="D420" s="236" t="s">
        <v>141</v>
      </c>
      <c r="E420" s="237" t="s">
        <v>1</v>
      </c>
      <c r="F420" s="238" t="s">
        <v>403</v>
      </c>
      <c r="G420" s="235"/>
      <c r="H420" s="237" t="s">
        <v>1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141</v>
      </c>
      <c r="AU420" s="244" t="s">
        <v>85</v>
      </c>
      <c r="AV420" s="13" t="s">
        <v>83</v>
      </c>
      <c r="AW420" s="13" t="s">
        <v>32</v>
      </c>
      <c r="AX420" s="13" t="s">
        <v>75</v>
      </c>
      <c r="AY420" s="244" t="s">
        <v>132</v>
      </c>
    </row>
    <row r="421" s="14" customFormat="1">
      <c r="A421" s="14"/>
      <c r="B421" s="245"/>
      <c r="C421" s="246"/>
      <c r="D421" s="236" t="s">
        <v>141</v>
      </c>
      <c r="E421" s="247" t="s">
        <v>1</v>
      </c>
      <c r="F421" s="248" t="s">
        <v>547</v>
      </c>
      <c r="G421" s="246"/>
      <c r="H421" s="249">
        <v>54.039999999999999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141</v>
      </c>
      <c r="AU421" s="255" t="s">
        <v>85</v>
      </c>
      <c r="AV421" s="14" t="s">
        <v>85</v>
      </c>
      <c r="AW421" s="14" t="s">
        <v>32</v>
      </c>
      <c r="AX421" s="14" t="s">
        <v>75</v>
      </c>
      <c r="AY421" s="255" t="s">
        <v>132</v>
      </c>
    </row>
    <row r="422" s="13" customFormat="1">
      <c r="A422" s="13"/>
      <c r="B422" s="234"/>
      <c r="C422" s="235"/>
      <c r="D422" s="236" t="s">
        <v>141</v>
      </c>
      <c r="E422" s="237" t="s">
        <v>1</v>
      </c>
      <c r="F422" s="238" t="s">
        <v>405</v>
      </c>
      <c r="G422" s="235"/>
      <c r="H422" s="237" t="s">
        <v>1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141</v>
      </c>
      <c r="AU422" s="244" t="s">
        <v>85</v>
      </c>
      <c r="AV422" s="13" t="s">
        <v>83</v>
      </c>
      <c r="AW422" s="13" t="s">
        <v>32</v>
      </c>
      <c r="AX422" s="13" t="s">
        <v>75</v>
      </c>
      <c r="AY422" s="244" t="s">
        <v>132</v>
      </c>
    </row>
    <row r="423" s="14" customFormat="1">
      <c r="A423" s="14"/>
      <c r="B423" s="245"/>
      <c r="C423" s="246"/>
      <c r="D423" s="236" t="s">
        <v>141</v>
      </c>
      <c r="E423" s="247" t="s">
        <v>1</v>
      </c>
      <c r="F423" s="248" t="s">
        <v>548</v>
      </c>
      <c r="G423" s="246"/>
      <c r="H423" s="249">
        <v>96.5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141</v>
      </c>
      <c r="AU423" s="255" t="s">
        <v>85</v>
      </c>
      <c r="AV423" s="14" t="s">
        <v>85</v>
      </c>
      <c r="AW423" s="14" t="s">
        <v>32</v>
      </c>
      <c r="AX423" s="14" t="s">
        <v>75</v>
      </c>
      <c r="AY423" s="255" t="s">
        <v>132</v>
      </c>
    </row>
    <row r="424" s="13" customFormat="1">
      <c r="A424" s="13"/>
      <c r="B424" s="234"/>
      <c r="C424" s="235"/>
      <c r="D424" s="236" t="s">
        <v>141</v>
      </c>
      <c r="E424" s="237" t="s">
        <v>1</v>
      </c>
      <c r="F424" s="238" t="s">
        <v>407</v>
      </c>
      <c r="G424" s="235"/>
      <c r="H424" s="237" t="s">
        <v>1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141</v>
      </c>
      <c r="AU424" s="244" t="s">
        <v>85</v>
      </c>
      <c r="AV424" s="13" t="s">
        <v>83</v>
      </c>
      <c r="AW424" s="13" t="s">
        <v>32</v>
      </c>
      <c r="AX424" s="13" t="s">
        <v>75</v>
      </c>
      <c r="AY424" s="244" t="s">
        <v>132</v>
      </c>
    </row>
    <row r="425" s="14" customFormat="1">
      <c r="A425" s="14"/>
      <c r="B425" s="245"/>
      <c r="C425" s="246"/>
      <c r="D425" s="236" t="s">
        <v>141</v>
      </c>
      <c r="E425" s="247" t="s">
        <v>1</v>
      </c>
      <c r="F425" s="248" t="s">
        <v>408</v>
      </c>
      <c r="G425" s="246"/>
      <c r="H425" s="249">
        <v>35.25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141</v>
      </c>
      <c r="AU425" s="255" t="s">
        <v>85</v>
      </c>
      <c r="AV425" s="14" t="s">
        <v>85</v>
      </c>
      <c r="AW425" s="14" t="s">
        <v>32</v>
      </c>
      <c r="AX425" s="14" t="s">
        <v>75</v>
      </c>
      <c r="AY425" s="255" t="s">
        <v>132</v>
      </c>
    </row>
    <row r="426" s="15" customFormat="1">
      <c r="A426" s="15"/>
      <c r="B426" s="256"/>
      <c r="C426" s="257"/>
      <c r="D426" s="236" t="s">
        <v>141</v>
      </c>
      <c r="E426" s="258" t="s">
        <v>1</v>
      </c>
      <c r="F426" s="259" t="s">
        <v>149</v>
      </c>
      <c r="G426" s="257"/>
      <c r="H426" s="260">
        <v>185.78999999999999</v>
      </c>
      <c r="I426" s="261"/>
      <c r="J426" s="257"/>
      <c r="K426" s="257"/>
      <c r="L426" s="262"/>
      <c r="M426" s="263"/>
      <c r="N426" s="264"/>
      <c r="O426" s="264"/>
      <c r="P426" s="264"/>
      <c r="Q426" s="264"/>
      <c r="R426" s="264"/>
      <c r="S426" s="264"/>
      <c r="T426" s="26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6" t="s">
        <v>141</v>
      </c>
      <c r="AU426" s="266" t="s">
        <v>85</v>
      </c>
      <c r="AV426" s="15" t="s">
        <v>139</v>
      </c>
      <c r="AW426" s="15" t="s">
        <v>32</v>
      </c>
      <c r="AX426" s="15" t="s">
        <v>83</v>
      </c>
      <c r="AY426" s="266" t="s">
        <v>132</v>
      </c>
    </row>
    <row r="427" s="2" customFormat="1" ht="24.15" customHeight="1">
      <c r="A427" s="39"/>
      <c r="B427" s="40"/>
      <c r="C427" s="278" t="s">
        <v>572</v>
      </c>
      <c r="D427" s="278" t="s">
        <v>253</v>
      </c>
      <c r="E427" s="279" t="s">
        <v>573</v>
      </c>
      <c r="F427" s="280" t="s">
        <v>574</v>
      </c>
      <c r="G427" s="281" t="s">
        <v>166</v>
      </c>
      <c r="H427" s="282">
        <v>189.506</v>
      </c>
      <c r="I427" s="283"/>
      <c r="J427" s="284">
        <f>ROUND(I427*H427,2)</f>
        <v>0</v>
      </c>
      <c r="K427" s="285"/>
      <c r="L427" s="286"/>
      <c r="M427" s="287" t="s">
        <v>1</v>
      </c>
      <c r="N427" s="288" t="s">
        <v>40</v>
      </c>
      <c r="O427" s="92"/>
      <c r="P427" s="230">
        <f>O427*H427</f>
        <v>0</v>
      </c>
      <c r="Q427" s="230">
        <v>0.0050000000000000001</v>
      </c>
      <c r="R427" s="230">
        <f>Q427*H427</f>
        <v>0.94752999999999998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336</v>
      </c>
      <c r="AT427" s="232" t="s">
        <v>253</v>
      </c>
      <c r="AU427" s="232" t="s">
        <v>85</v>
      </c>
      <c r="AY427" s="18" t="s">
        <v>132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83</v>
      </c>
      <c r="BK427" s="233">
        <f>ROUND(I427*H427,2)</f>
        <v>0</v>
      </c>
      <c r="BL427" s="18" t="s">
        <v>236</v>
      </c>
      <c r="BM427" s="232" t="s">
        <v>575</v>
      </c>
    </row>
    <row r="428" s="14" customFormat="1">
      <c r="A428" s="14"/>
      <c r="B428" s="245"/>
      <c r="C428" s="246"/>
      <c r="D428" s="236" t="s">
        <v>141</v>
      </c>
      <c r="E428" s="246"/>
      <c r="F428" s="248" t="s">
        <v>576</v>
      </c>
      <c r="G428" s="246"/>
      <c r="H428" s="249">
        <v>189.506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141</v>
      </c>
      <c r="AU428" s="255" t="s">
        <v>85</v>
      </c>
      <c r="AV428" s="14" t="s">
        <v>85</v>
      </c>
      <c r="AW428" s="14" t="s">
        <v>4</v>
      </c>
      <c r="AX428" s="14" t="s">
        <v>83</v>
      </c>
      <c r="AY428" s="255" t="s">
        <v>132</v>
      </c>
    </row>
    <row r="429" s="2" customFormat="1" ht="21.75" customHeight="1">
      <c r="A429" s="39"/>
      <c r="B429" s="40"/>
      <c r="C429" s="220" t="s">
        <v>577</v>
      </c>
      <c r="D429" s="220" t="s">
        <v>135</v>
      </c>
      <c r="E429" s="221" t="s">
        <v>578</v>
      </c>
      <c r="F429" s="222" t="s">
        <v>579</v>
      </c>
      <c r="G429" s="223" t="s">
        <v>166</v>
      </c>
      <c r="H429" s="224">
        <v>340.5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40</v>
      </c>
      <c r="O429" s="92"/>
      <c r="P429" s="230">
        <f>O429*H429</f>
        <v>0</v>
      </c>
      <c r="Q429" s="230">
        <v>0.0022000000000000001</v>
      </c>
      <c r="R429" s="230">
        <f>Q429*H429</f>
        <v>0.7491000000000001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236</v>
      </c>
      <c r="AT429" s="232" t="s">
        <v>135</v>
      </c>
      <c r="AU429" s="232" t="s">
        <v>85</v>
      </c>
      <c r="AY429" s="18" t="s">
        <v>132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83</v>
      </c>
      <c r="BK429" s="233">
        <f>ROUND(I429*H429,2)</f>
        <v>0</v>
      </c>
      <c r="BL429" s="18" t="s">
        <v>236</v>
      </c>
      <c r="BM429" s="232" t="s">
        <v>580</v>
      </c>
    </row>
    <row r="430" s="13" customFormat="1">
      <c r="A430" s="13"/>
      <c r="B430" s="234"/>
      <c r="C430" s="235"/>
      <c r="D430" s="236" t="s">
        <v>141</v>
      </c>
      <c r="E430" s="237" t="s">
        <v>1</v>
      </c>
      <c r="F430" s="238" t="s">
        <v>581</v>
      </c>
      <c r="G430" s="235"/>
      <c r="H430" s="237" t="s">
        <v>1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141</v>
      </c>
      <c r="AU430" s="244" t="s">
        <v>85</v>
      </c>
      <c r="AV430" s="13" t="s">
        <v>83</v>
      </c>
      <c r="AW430" s="13" t="s">
        <v>32</v>
      </c>
      <c r="AX430" s="13" t="s">
        <v>75</v>
      </c>
      <c r="AY430" s="244" t="s">
        <v>132</v>
      </c>
    </row>
    <row r="431" s="14" customFormat="1">
      <c r="A431" s="14"/>
      <c r="B431" s="245"/>
      <c r="C431" s="246"/>
      <c r="D431" s="236" t="s">
        <v>141</v>
      </c>
      <c r="E431" s="247" t="s">
        <v>1</v>
      </c>
      <c r="F431" s="248" t="s">
        <v>582</v>
      </c>
      <c r="G431" s="246"/>
      <c r="H431" s="249">
        <v>340.5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141</v>
      </c>
      <c r="AU431" s="255" t="s">
        <v>85</v>
      </c>
      <c r="AV431" s="14" t="s">
        <v>85</v>
      </c>
      <c r="AW431" s="14" t="s">
        <v>32</v>
      </c>
      <c r="AX431" s="14" t="s">
        <v>83</v>
      </c>
      <c r="AY431" s="255" t="s">
        <v>132</v>
      </c>
    </row>
    <row r="432" s="2" customFormat="1" ht="33" customHeight="1">
      <c r="A432" s="39"/>
      <c r="B432" s="40"/>
      <c r="C432" s="220" t="s">
        <v>583</v>
      </c>
      <c r="D432" s="220" t="s">
        <v>135</v>
      </c>
      <c r="E432" s="221" t="s">
        <v>584</v>
      </c>
      <c r="F432" s="222" t="s">
        <v>585</v>
      </c>
      <c r="G432" s="223" t="s">
        <v>138</v>
      </c>
      <c r="H432" s="224">
        <v>1</v>
      </c>
      <c r="I432" s="225"/>
      <c r="J432" s="226">
        <f>ROUND(I432*H432,2)</f>
        <v>0</v>
      </c>
      <c r="K432" s="227"/>
      <c r="L432" s="45"/>
      <c r="M432" s="228" t="s">
        <v>1</v>
      </c>
      <c r="N432" s="229" t="s">
        <v>40</v>
      </c>
      <c r="O432" s="92"/>
      <c r="P432" s="230">
        <f>O432*H432</f>
        <v>0</v>
      </c>
      <c r="Q432" s="230">
        <v>3.0000000000000001E-05</v>
      </c>
      <c r="R432" s="230">
        <f>Q432*H432</f>
        <v>3.0000000000000001E-05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236</v>
      </c>
      <c r="AT432" s="232" t="s">
        <v>135</v>
      </c>
      <c r="AU432" s="232" t="s">
        <v>85</v>
      </c>
      <c r="AY432" s="18" t="s">
        <v>132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83</v>
      </c>
      <c r="BK432" s="233">
        <f>ROUND(I432*H432,2)</f>
        <v>0</v>
      </c>
      <c r="BL432" s="18" t="s">
        <v>236</v>
      </c>
      <c r="BM432" s="232" t="s">
        <v>586</v>
      </c>
    </row>
    <row r="433" s="2" customFormat="1" ht="24.15" customHeight="1">
      <c r="A433" s="39"/>
      <c r="B433" s="40"/>
      <c r="C433" s="278" t="s">
        <v>587</v>
      </c>
      <c r="D433" s="278" t="s">
        <v>253</v>
      </c>
      <c r="E433" s="279" t="s">
        <v>588</v>
      </c>
      <c r="F433" s="280" t="s">
        <v>589</v>
      </c>
      <c r="G433" s="281" t="s">
        <v>138</v>
      </c>
      <c r="H433" s="282">
        <v>1</v>
      </c>
      <c r="I433" s="283"/>
      <c r="J433" s="284">
        <f>ROUND(I433*H433,2)</f>
        <v>0</v>
      </c>
      <c r="K433" s="285"/>
      <c r="L433" s="286"/>
      <c r="M433" s="287" t="s">
        <v>1</v>
      </c>
      <c r="N433" s="288" t="s">
        <v>40</v>
      </c>
      <c r="O433" s="92"/>
      <c r="P433" s="230">
        <f>O433*H433</f>
        <v>0</v>
      </c>
      <c r="Q433" s="230">
        <v>0.0118</v>
      </c>
      <c r="R433" s="230">
        <f>Q433*H433</f>
        <v>0.0118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336</v>
      </c>
      <c r="AT433" s="232" t="s">
        <v>253</v>
      </c>
      <c r="AU433" s="232" t="s">
        <v>85</v>
      </c>
      <c r="AY433" s="18" t="s">
        <v>132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83</v>
      </c>
      <c r="BK433" s="233">
        <f>ROUND(I433*H433,2)</f>
        <v>0</v>
      </c>
      <c r="BL433" s="18" t="s">
        <v>236</v>
      </c>
      <c r="BM433" s="232" t="s">
        <v>590</v>
      </c>
    </row>
    <row r="434" s="2" customFormat="1" ht="21.75" customHeight="1">
      <c r="A434" s="39"/>
      <c r="B434" s="40"/>
      <c r="C434" s="220" t="s">
        <v>591</v>
      </c>
      <c r="D434" s="220" t="s">
        <v>135</v>
      </c>
      <c r="E434" s="221" t="s">
        <v>592</v>
      </c>
      <c r="F434" s="222" t="s">
        <v>593</v>
      </c>
      <c r="G434" s="223" t="s">
        <v>230</v>
      </c>
      <c r="H434" s="224">
        <v>25.600000000000001</v>
      </c>
      <c r="I434" s="225"/>
      <c r="J434" s="226">
        <f>ROUND(I434*H434,2)</f>
        <v>0</v>
      </c>
      <c r="K434" s="227"/>
      <c r="L434" s="45"/>
      <c r="M434" s="228" t="s">
        <v>1</v>
      </c>
      <c r="N434" s="229" t="s">
        <v>40</v>
      </c>
      <c r="O434" s="92"/>
      <c r="P434" s="230">
        <f>O434*H434</f>
        <v>0</v>
      </c>
      <c r="Q434" s="230">
        <v>0.0055399999999999998</v>
      </c>
      <c r="R434" s="230">
        <f>Q434*H434</f>
        <v>0.14182400000000001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236</v>
      </c>
      <c r="AT434" s="232" t="s">
        <v>135</v>
      </c>
      <c r="AU434" s="232" t="s">
        <v>85</v>
      </c>
      <c r="AY434" s="18" t="s">
        <v>132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83</v>
      </c>
      <c r="BK434" s="233">
        <f>ROUND(I434*H434,2)</f>
        <v>0</v>
      </c>
      <c r="BL434" s="18" t="s">
        <v>236</v>
      </c>
      <c r="BM434" s="232" t="s">
        <v>594</v>
      </c>
    </row>
    <row r="435" s="14" customFormat="1">
      <c r="A435" s="14"/>
      <c r="B435" s="245"/>
      <c r="C435" s="246"/>
      <c r="D435" s="236" t="s">
        <v>141</v>
      </c>
      <c r="E435" s="247" t="s">
        <v>1</v>
      </c>
      <c r="F435" s="248" t="s">
        <v>595</v>
      </c>
      <c r="G435" s="246"/>
      <c r="H435" s="249">
        <v>22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141</v>
      </c>
      <c r="AU435" s="255" t="s">
        <v>85</v>
      </c>
      <c r="AV435" s="14" t="s">
        <v>85</v>
      </c>
      <c r="AW435" s="14" t="s">
        <v>32</v>
      </c>
      <c r="AX435" s="14" t="s">
        <v>75</v>
      </c>
      <c r="AY435" s="255" t="s">
        <v>132</v>
      </c>
    </row>
    <row r="436" s="14" customFormat="1">
      <c r="A436" s="14"/>
      <c r="B436" s="245"/>
      <c r="C436" s="246"/>
      <c r="D436" s="236" t="s">
        <v>141</v>
      </c>
      <c r="E436" s="247" t="s">
        <v>1</v>
      </c>
      <c r="F436" s="248" t="s">
        <v>596</v>
      </c>
      <c r="G436" s="246"/>
      <c r="H436" s="249">
        <v>3.6000000000000001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141</v>
      </c>
      <c r="AU436" s="255" t="s">
        <v>85</v>
      </c>
      <c r="AV436" s="14" t="s">
        <v>85</v>
      </c>
      <c r="AW436" s="14" t="s">
        <v>32</v>
      </c>
      <c r="AX436" s="14" t="s">
        <v>75</v>
      </c>
      <c r="AY436" s="255" t="s">
        <v>132</v>
      </c>
    </row>
    <row r="437" s="15" customFormat="1">
      <c r="A437" s="15"/>
      <c r="B437" s="256"/>
      <c r="C437" s="257"/>
      <c r="D437" s="236" t="s">
        <v>141</v>
      </c>
      <c r="E437" s="258" t="s">
        <v>1</v>
      </c>
      <c r="F437" s="259" t="s">
        <v>149</v>
      </c>
      <c r="G437" s="257"/>
      <c r="H437" s="260">
        <v>25.600000000000001</v>
      </c>
      <c r="I437" s="261"/>
      <c r="J437" s="257"/>
      <c r="K437" s="257"/>
      <c r="L437" s="262"/>
      <c r="M437" s="263"/>
      <c r="N437" s="264"/>
      <c r="O437" s="264"/>
      <c r="P437" s="264"/>
      <c r="Q437" s="264"/>
      <c r="R437" s="264"/>
      <c r="S437" s="264"/>
      <c r="T437" s="26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6" t="s">
        <v>141</v>
      </c>
      <c r="AU437" s="266" t="s">
        <v>85</v>
      </c>
      <c r="AV437" s="15" t="s">
        <v>139</v>
      </c>
      <c r="AW437" s="15" t="s">
        <v>32</v>
      </c>
      <c r="AX437" s="15" t="s">
        <v>83</v>
      </c>
      <c r="AY437" s="266" t="s">
        <v>132</v>
      </c>
    </row>
    <row r="438" s="2" customFormat="1" ht="37.8" customHeight="1">
      <c r="A438" s="39"/>
      <c r="B438" s="40"/>
      <c r="C438" s="220" t="s">
        <v>597</v>
      </c>
      <c r="D438" s="220" t="s">
        <v>135</v>
      </c>
      <c r="E438" s="221" t="s">
        <v>598</v>
      </c>
      <c r="F438" s="222" t="s">
        <v>599</v>
      </c>
      <c r="G438" s="223" t="s">
        <v>159</v>
      </c>
      <c r="H438" s="224">
        <v>24.829000000000001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40</v>
      </c>
      <c r="O438" s="92"/>
      <c r="P438" s="230">
        <f>O438*H438</f>
        <v>0</v>
      </c>
      <c r="Q438" s="230">
        <v>0</v>
      </c>
      <c r="R438" s="230">
        <f>Q438*H438</f>
        <v>0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236</v>
      </c>
      <c r="AT438" s="232" t="s">
        <v>135</v>
      </c>
      <c r="AU438" s="232" t="s">
        <v>85</v>
      </c>
      <c r="AY438" s="18" t="s">
        <v>132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83</v>
      </c>
      <c r="BK438" s="233">
        <f>ROUND(I438*H438,2)</f>
        <v>0</v>
      </c>
      <c r="BL438" s="18" t="s">
        <v>236</v>
      </c>
      <c r="BM438" s="232" t="s">
        <v>600</v>
      </c>
    </row>
    <row r="439" s="12" customFormat="1" ht="22.8" customHeight="1">
      <c r="A439" s="12"/>
      <c r="B439" s="204"/>
      <c r="C439" s="205"/>
      <c r="D439" s="206" t="s">
        <v>74</v>
      </c>
      <c r="E439" s="218" t="s">
        <v>601</v>
      </c>
      <c r="F439" s="218" t="s">
        <v>602</v>
      </c>
      <c r="G439" s="205"/>
      <c r="H439" s="205"/>
      <c r="I439" s="208"/>
      <c r="J439" s="219">
        <f>BK439</f>
        <v>0</v>
      </c>
      <c r="K439" s="205"/>
      <c r="L439" s="210"/>
      <c r="M439" s="211"/>
      <c r="N439" s="212"/>
      <c r="O439" s="212"/>
      <c r="P439" s="213">
        <f>SUM(P440:P506)</f>
        <v>0</v>
      </c>
      <c r="Q439" s="212"/>
      <c r="R439" s="213">
        <f>SUM(R440:R506)</f>
        <v>1.0695600000000001</v>
      </c>
      <c r="S439" s="212"/>
      <c r="T439" s="214">
        <f>SUM(T440:T506)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5" t="s">
        <v>85</v>
      </c>
      <c r="AT439" s="216" t="s">
        <v>74</v>
      </c>
      <c r="AU439" s="216" t="s">
        <v>83</v>
      </c>
      <c r="AY439" s="215" t="s">
        <v>132</v>
      </c>
      <c r="BK439" s="217">
        <f>SUM(BK440:BK506)</f>
        <v>0</v>
      </c>
    </row>
    <row r="440" s="2" customFormat="1" ht="24.15" customHeight="1">
      <c r="A440" s="39"/>
      <c r="B440" s="40"/>
      <c r="C440" s="220" t="s">
        <v>603</v>
      </c>
      <c r="D440" s="220" t="s">
        <v>135</v>
      </c>
      <c r="E440" s="221" t="s">
        <v>604</v>
      </c>
      <c r="F440" s="222" t="s">
        <v>605</v>
      </c>
      <c r="G440" s="223" t="s">
        <v>230</v>
      </c>
      <c r="H440" s="224">
        <v>6.4000000000000004</v>
      </c>
      <c r="I440" s="225"/>
      <c r="J440" s="226">
        <f>ROUND(I440*H440,2)</f>
        <v>0</v>
      </c>
      <c r="K440" s="227"/>
      <c r="L440" s="45"/>
      <c r="M440" s="228" t="s">
        <v>1</v>
      </c>
      <c r="N440" s="229" t="s">
        <v>40</v>
      </c>
      <c r="O440" s="92"/>
      <c r="P440" s="230">
        <f>O440*H440</f>
        <v>0</v>
      </c>
      <c r="Q440" s="230">
        <v>0.01</v>
      </c>
      <c r="R440" s="230">
        <f>Q440*H440</f>
        <v>0.064000000000000001</v>
      </c>
      <c r="S440" s="230">
        <v>0</v>
      </c>
      <c r="T440" s="23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2" t="s">
        <v>236</v>
      </c>
      <c r="AT440" s="232" t="s">
        <v>135</v>
      </c>
      <c r="AU440" s="232" t="s">
        <v>85</v>
      </c>
      <c r="AY440" s="18" t="s">
        <v>132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18" t="s">
        <v>83</v>
      </c>
      <c r="BK440" s="233">
        <f>ROUND(I440*H440,2)</f>
        <v>0</v>
      </c>
      <c r="BL440" s="18" t="s">
        <v>236</v>
      </c>
      <c r="BM440" s="232" t="s">
        <v>606</v>
      </c>
    </row>
    <row r="441" s="13" customFormat="1">
      <c r="A441" s="13"/>
      <c r="B441" s="234"/>
      <c r="C441" s="235"/>
      <c r="D441" s="236" t="s">
        <v>141</v>
      </c>
      <c r="E441" s="237" t="s">
        <v>1</v>
      </c>
      <c r="F441" s="238" t="s">
        <v>607</v>
      </c>
      <c r="G441" s="235"/>
      <c r="H441" s="237" t="s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141</v>
      </c>
      <c r="AU441" s="244" t="s">
        <v>85</v>
      </c>
      <c r="AV441" s="13" t="s">
        <v>83</v>
      </c>
      <c r="AW441" s="13" t="s">
        <v>32</v>
      </c>
      <c r="AX441" s="13" t="s">
        <v>75</v>
      </c>
      <c r="AY441" s="244" t="s">
        <v>132</v>
      </c>
    </row>
    <row r="442" s="14" customFormat="1">
      <c r="A442" s="14"/>
      <c r="B442" s="245"/>
      <c r="C442" s="246"/>
      <c r="D442" s="236" t="s">
        <v>141</v>
      </c>
      <c r="E442" s="247" t="s">
        <v>1</v>
      </c>
      <c r="F442" s="248" t="s">
        <v>608</v>
      </c>
      <c r="G442" s="246"/>
      <c r="H442" s="249">
        <v>5.0499999999999998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141</v>
      </c>
      <c r="AU442" s="255" t="s">
        <v>85</v>
      </c>
      <c r="AV442" s="14" t="s">
        <v>85</v>
      </c>
      <c r="AW442" s="14" t="s">
        <v>32</v>
      </c>
      <c r="AX442" s="14" t="s">
        <v>75</v>
      </c>
      <c r="AY442" s="255" t="s">
        <v>132</v>
      </c>
    </row>
    <row r="443" s="14" customFormat="1">
      <c r="A443" s="14"/>
      <c r="B443" s="245"/>
      <c r="C443" s="246"/>
      <c r="D443" s="236" t="s">
        <v>141</v>
      </c>
      <c r="E443" s="247" t="s">
        <v>1</v>
      </c>
      <c r="F443" s="248" t="s">
        <v>609</v>
      </c>
      <c r="G443" s="246"/>
      <c r="H443" s="249">
        <v>1.3500000000000001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141</v>
      </c>
      <c r="AU443" s="255" t="s">
        <v>85</v>
      </c>
      <c r="AV443" s="14" t="s">
        <v>85</v>
      </c>
      <c r="AW443" s="14" t="s">
        <v>32</v>
      </c>
      <c r="AX443" s="14" t="s">
        <v>75</v>
      </c>
      <c r="AY443" s="255" t="s">
        <v>132</v>
      </c>
    </row>
    <row r="444" s="15" customFormat="1">
      <c r="A444" s="15"/>
      <c r="B444" s="256"/>
      <c r="C444" s="257"/>
      <c r="D444" s="236" t="s">
        <v>141</v>
      </c>
      <c r="E444" s="258" t="s">
        <v>1</v>
      </c>
      <c r="F444" s="259" t="s">
        <v>149</v>
      </c>
      <c r="G444" s="257"/>
      <c r="H444" s="260">
        <v>6.4000000000000004</v>
      </c>
      <c r="I444" s="261"/>
      <c r="J444" s="257"/>
      <c r="K444" s="257"/>
      <c r="L444" s="262"/>
      <c r="M444" s="263"/>
      <c r="N444" s="264"/>
      <c r="O444" s="264"/>
      <c r="P444" s="264"/>
      <c r="Q444" s="264"/>
      <c r="R444" s="264"/>
      <c r="S444" s="264"/>
      <c r="T444" s="26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6" t="s">
        <v>141</v>
      </c>
      <c r="AU444" s="266" t="s">
        <v>85</v>
      </c>
      <c r="AV444" s="15" t="s">
        <v>139</v>
      </c>
      <c r="AW444" s="15" t="s">
        <v>32</v>
      </c>
      <c r="AX444" s="15" t="s">
        <v>83</v>
      </c>
      <c r="AY444" s="266" t="s">
        <v>132</v>
      </c>
    </row>
    <row r="445" s="2" customFormat="1" ht="16.5" customHeight="1">
      <c r="A445" s="39"/>
      <c r="B445" s="40"/>
      <c r="C445" s="220" t="s">
        <v>610</v>
      </c>
      <c r="D445" s="220" t="s">
        <v>135</v>
      </c>
      <c r="E445" s="221" t="s">
        <v>611</v>
      </c>
      <c r="F445" s="222" t="s">
        <v>612</v>
      </c>
      <c r="G445" s="223" t="s">
        <v>138</v>
      </c>
      <c r="H445" s="224">
        <v>1</v>
      </c>
      <c r="I445" s="225"/>
      <c r="J445" s="226">
        <f>ROUND(I445*H445,2)</f>
        <v>0</v>
      </c>
      <c r="K445" s="227"/>
      <c r="L445" s="45"/>
      <c r="M445" s="228" t="s">
        <v>1</v>
      </c>
      <c r="N445" s="229" t="s">
        <v>40</v>
      </c>
      <c r="O445" s="92"/>
      <c r="P445" s="230">
        <f>O445*H445</f>
        <v>0</v>
      </c>
      <c r="Q445" s="230">
        <v>0.00042000000000000002</v>
      </c>
      <c r="R445" s="230">
        <f>Q445*H445</f>
        <v>0.00042000000000000002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236</v>
      </c>
      <c r="AT445" s="232" t="s">
        <v>135</v>
      </c>
      <c r="AU445" s="232" t="s">
        <v>85</v>
      </c>
      <c r="AY445" s="18" t="s">
        <v>132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83</v>
      </c>
      <c r="BK445" s="233">
        <f>ROUND(I445*H445,2)</f>
        <v>0</v>
      </c>
      <c r="BL445" s="18" t="s">
        <v>236</v>
      </c>
      <c r="BM445" s="232" t="s">
        <v>613</v>
      </c>
    </row>
    <row r="446" s="2" customFormat="1" ht="16.5" customHeight="1">
      <c r="A446" s="39"/>
      <c r="B446" s="40"/>
      <c r="C446" s="278" t="s">
        <v>614</v>
      </c>
      <c r="D446" s="278" t="s">
        <v>253</v>
      </c>
      <c r="E446" s="279" t="s">
        <v>615</v>
      </c>
      <c r="F446" s="280" t="s">
        <v>616</v>
      </c>
      <c r="G446" s="281" t="s">
        <v>138</v>
      </c>
      <c r="H446" s="282">
        <v>1</v>
      </c>
      <c r="I446" s="283"/>
      <c r="J446" s="284">
        <f>ROUND(I446*H446,2)</f>
        <v>0</v>
      </c>
      <c r="K446" s="285"/>
      <c r="L446" s="286"/>
      <c r="M446" s="287" t="s">
        <v>1</v>
      </c>
      <c r="N446" s="288" t="s">
        <v>40</v>
      </c>
      <c r="O446" s="92"/>
      <c r="P446" s="230">
        <f>O446*H446</f>
        <v>0</v>
      </c>
      <c r="Q446" s="230">
        <v>0.029999999999999999</v>
      </c>
      <c r="R446" s="230">
        <f>Q446*H446</f>
        <v>0.029999999999999999</v>
      </c>
      <c r="S446" s="230">
        <v>0</v>
      </c>
      <c r="T446" s="23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336</v>
      </c>
      <c r="AT446" s="232" t="s">
        <v>253</v>
      </c>
      <c r="AU446" s="232" t="s">
        <v>85</v>
      </c>
      <c r="AY446" s="18" t="s">
        <v>132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83</v>
      </c>
      <c r="BK446" s="233">
        <f>ROUND(I446*H446,2)</f>
        <v>0</v>
      </c>
      <c r="BL446" s="18" t="s">
        <v>236</v>
      </c>
      <c r="BM446" s="232" t="s">
        <v>617</v>
      </c>
    </row>
    <row r="447" s="2" customFormat="1" ht="49.05" customHeight="1">
      <c r="A447" s="39"/>
      <c r="B447" s="40"/>
      <c r="C447" s="220" t="s">
        <v>618</v>
      </c>
      <c r="D447" s="220" t="s">
        <v>135</v>
      </c>
      <c r="E447" s="221" t="s">
        <v>619</v>
      </c>
      <c r="F447" s="222" t="s">
        <v>620</v>
      </c>
      <c r="G447" s="223" t="s">
        <v>230</v>
      </c>
      <c r="H447" s="224">
        <v>7.25</v>
      </c>
      <c r="I447" s="225"/>
      <c r="J447" s="226">
        <f>ROUND(I447*H447,2)</f>
        <v>0</v>
      </c>
      <c r="K447" s="227"/>
      <c r="L447" s="45"/>
      <c r="M447" s="228" t="s">
        <v>1</v>
      </c>
      <c r="N447" s="229" t="s">
        <v>40</v>
      </c>
      <c r="O447" s="92"/>
      <c r="P447" s="230">
        <f>O447*H447</f>
        <v>0</v>
      </c>
      <c r="Q447" s="230">
        <v>0.040000000000000001</v>
      </c>
      <c r="R447" s="230">
        <f>Q447*H447</f>
        <v>0.28999999999999998</v>
      </c>
      <c r="S447" s="230">
        <v>0</v>
      </c>
      <c r="T447" s="23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2" t="s">
        <v>236</v>
      </c>
      <c r="AT447" s="232" t="s">
        <v>135</v>
      </c>
      <c r="AU447" s="232" t="s">
        <v>85</v>
      </c>
      <c r="AY447" s="18" t="s">
        <v>132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8" t="s">
        <v>83</v>
      </c>
      <c r="BK447" s="233">
        <f>ROUND(I447*H447,2)</f>
        <v>0</v>
      </c>
      <c r="BL447" s="18" t="s">
        <v>236</v>
      </c>
      <c r="BM447" s="232" t="s">
        <v>621</v>
      </c>
    </row>
    <row r="448" s="13" customFormat="1">
      <c r="A448" s="13"/>
      <c r="B448" s="234"/>
      <c r="C448" s="235"/>
      <c r="D448" s="236" t="s">
        <v>141</v>
      </c>
      <c r="E448" s="237" t="s">
        <v>1</v>
      </c>
      <c r="F448" s="238" t="s">
        <v>622</v>
      </c>
      <c r="G448" s="235"/>
      <c r="H448" s="237" t="s">
        <v>1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141</v>
      </c>
      <c r="AU448" s="244" t="s">
        <v>85</v>
      </c>
      <c r="AV448" s="13" t="s">
        <v>83</v>
      </c>
      <c r="AW448" s="13" t="s">
        <v>32</v>
      </c>
      <c r="AX448" s="13" t="s">
        <v>75</v>
      </c>
      <c r="AY448" s="244" t="s">
        <v>132</v>
      </c>
    </row>
    <row r="449" s="14" customFormat="1">
      <c r="A449" s="14"/>
      <c r="B449" s="245"/>
      <c r="C449" s="246"/>
      <c r="D449" s="236" t="s">
        <v>141</v>
      </c>
      <c r="E449" s="247" t="s">
        <v>1</v>
      </c>
      <c r="F449" s="248" t="s">
        <v>623</v>
      </c>
      <c r="G449" s="246"/>
      <c r="H449" s="249">
        <v>4.4500000000000002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141</v>
      </c>
      <c r="AU449" s="255" t="s">
        <v>85</v>
      </c>
      <c r="AV449" s="14" t="s">
        <v>85</v>
      </c>
      <c r="AW449" s="14" t="s">
        <v>32</v>
      </c>
      <c r="AX449" s="14" t="s">
        <v>75</v>
      </c>
      <c r="AY449" s="255" t="s">
        <v>132</v>
      </c>
    </row>
    <row r="450" s="14" customFormat="1">
      <c r="A450" s="14"/>
      <c r="B450" s="245"/>
      <c r="C450" s="246"/>
      <c r="D450" s="236" t="s">
        <v>141</v>
      </c>
      <c r="E450" s="247" t="s">
        <v>1</v>
      </c>
      <c r="F450" s="248" t="s">
        <v>624</v>
      </c>
      <c r="G450" s="246"/>
      <c r="H450" s="249">
        <v>2.7999999999999998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141</v>
      </c>
      <c r="AU450" s="255" t="s">
        <v>85</v>
      </c>
      <c r="AV450" s="14" t="s">
        <v>85</v>
      </c>
      <c r="AW450" s="14" t="s">
        <v>32</v>
      </c>
      <c r="AX450" s="14" t="s">
        <v>75</v>
      </c>
      <c r="AY450" s="255" t="s">
        <v>132</v>
      </c>
    </row>
    <row r="451" s="15" customFormat="1">
      <c r="A451" s="15"/>
      <c r="B451" s="256"/>
      <c r="C451" s="257"/>
      <c r="D451" s="236" t="s">
        <v>141</v>
      </c>
      <c r="E451" s="258" t="s">
        <v>1</v>
      </c>
      <c r="F451" s="259" t="s">
        <v>149</v>
      </c>
      <c r="G451" s="257"/>
      <c r="H451" s="260">
        <v>7.25</v>
      </c>
      <c r="I451" s="261"/>
      <c r="J451" s="257"/>
      <c r="K451" s="257"/>
      <c r="L451" s="262"/>
      <c r="M451" s="263"/>
      <c r="N451" s="264"/>
      <c r="O451" s="264"/>
      <c r="P451" s="264"/>
      <c r="Q451" s="264"/>
      <c r="R451" s="264"/>
      <c r="S451" s="264"/>
      <c r="T451" s="26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6" t="s">
        <v>141</v>
      </c>
      <c r="AU451" s="266" t="s">
        <v>85</v>
      </c>
      <c r="AV451" s="15" t="s">
        <v>139</v>
      </c>
      <c r="AW451" s="15" t="s">
        <v>32</v>
      </c>
      <c r="AX451" s="15" t="s">
        <v>83</v>
      </c>
      <c r="AY451" s="266" t="s">
        <v>132</v>
      </c>
    </row>
    <row r="452" s="2" customFormat="1" ht="24.15" customHeight="1">
      <c r="A452" s="39"/>
      <c r="B452" s="40"/>
      <c r="C452" s="220" t="s">
        <v>625</v>
      </c>
      <c r="D452" s="220" t="s">
        <v>135</v>
      </c>
      <c r="E452" s="221" t="s">
        <v>626</v>
      </c>
      <c r="F452" s="222" t="s">
        <v>627</v>
      </c>
      <c r="G452" s="223" t="s">
        <v>138</v>
      </c>
      <c r="H452" s="224">
        <v>1</v>
      </c>
      <c r="I452" s="225"/>
      <c r="J452" s="226">
        <f>ROUND(I452*H452,2)</f>
        <v>0</v>
      </c>
      <c r="K452" s="227"/>
      <c r="L452" s="45"/>
      <c r="M452" s="228" t="s">
        <v>1</v>
      </c>
      <c r="N452" s="229" t="s">
        <v>40</v>
      </c>
      <c r="O452" s="92"/>
      <c r="P452" s="230">
        <f>O452*H452</f>
        <v>0</v>
      </c>
      <c r="Q452" s="230">
        <v>0</v>
      </c>
      <c r="R452" s="230">
        <f>Q452*H452</f>
        <v>0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236</v>
      </c>
      <c r="AT452" s="232" t="s">
        <v>135</v>
      </c>
      <c r="AU452" s="232" t="s">
        <v>85</v>
      </c>
      <c r="AY452" s="18" t="s">
        <v>132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83</v>
      </c>
      <c r="BK452" s="233">
        <f>ROUND(I452*H452,2)</f>
        <v>0</v>
      </c>
      <c r="BL452" s="18" t="s">
        <v>236</v>
      </c>
      <c r="BM452" s="232" t="s">
        <v>628</v>
      </c>
    </row>
    <row r="453" s="13" customFormat="1">
      <c r="A453" s="13"/>
      <c r="B453" s="234"/>
      <c r="C453" s="235"/>
      <c r="D453" s="236" t="s">
        <v>141</v>
      </c>
      <c r="E453" s="237" t="s">
        <v>1</v>
      </c>
      <c r="F453" s="238" t="s">
        <v>234</v>
      </c>
      <c r="G453" s="235"/>
      <c r="H453" s="237" t="s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141</v>
      </c>
      <c r="AU453" s="244" t="s">
        <v>85</v>
      </c>
      <c r="AV453" s="13" t="s">
        <v>83</v>
      </c>
      <c r="AW453" s="13" t="s">
        <v>32</v>
      </c>
      <c r="AX453" s="13" t="s">
        <v>75</v>
      </c>
      <c r="AY453" s="244" t="s">
        <v>132</v>
      </c>
    </row>
    <row r="454" s="14" customFormat="1">
      <c r="A454" s="14"/>
      <c r="B454" s="245"/>
      <c r="C454" s="246"/>
      <c r="D454" s="236" t="s">
        <v>141</v>
      </c>
      <c r="E454" s="247" t="s">
        <v>1</v>
      </c>
      <c r="F454" s="248" t="s">
        <v>83</v>
      </c>
      <c r="G454" s="246"/>
      <c r="H454" s="249">
        <v>1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141</v>
      </c>
      <c r="AU454" s="255" t="s">
        <v>85</v>
      </c>
      <c r="AV454" s="14" t="s">
        <v>85</v>
      </c>
      <c r="AW454" s="14" t="s">
        <v>32</v>
      </c>
      <c r="AX454" s="14" t="s">
        <v>83</v>
      </c>
      <c r="AY454" s="255" t="s">
        <v>132</v>
      </c>
    </row>
    <row r="455" s="2" customFormat="1" ht="33" customHeight="1">
      <c r="A455" s="39"/>
      <c r="B455" s="40"/>
      <c r="C455" s="278" t="s">
        <v>629</v>
      </c>
      <c r="D455" s="278" t="s">
        <v>253</v>
      </c>
      <c r="E455" s="279" t="s">
        <v>630</v>
      </c>
      <c r="F455" s="280" t="s">
        <v>631</v>
      </c>
      <c r="G455" s="281" t="s">
        <v>138</v>
      </c>
      <c r="H455" s="282">
        <v>1</v>
      </c>
      <c r="I455" s="283"/>
      <c r="J455" s="284">
        <f>ROUND(I455*H455,2)</f>
        <v>0</v>
      </c>
      <c r="K455" s="285"/>
      <c r="L455" s="286"/>
      <c r="M455" s="287" t="s">
        <v>1</v>
      </c>
      <c r="N455" s="288" t="s">
        <v>40</v>
      </c>
      <c r="O455" s="92"/>
      <c r="P455" s="230">
        <f>O455*H455</f>
        <v>0</v>
      </c>
      <c r="Q455" s="230">
        <v>0.024299999999999999</v>
      </c>
      <c r="R455" s="230">
        <f>Q455*H455</f>
        <v>0.024299999999999999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336</v>
      </c>
      <c r="AT455" s="232" t="s">
        <v>253</v>
      </c>
      <c r="AU455" s="232" t="s">
        <v>85</v>
      </c>
      <c r="AY455" s="18" t="s">
        <v>132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83</v>
      </c>
      <c r="BK455" s="233">
        <f>ROUND(I455*H455,2)</f>
        <v>0</v>
      </c>
      <c r="BL455" s="18" t="s">
        <v>236</v>
      </c>
      <c r="BM455" s="232" t="s">
        <v>632</v>
      </c>
    </row>
    <row r="456" s="2" customFormat="1" ht="24.15" customHeight="1">
      <c r="A456" s="39"/>
      <c r="B456" s="40"/>
      <c r="C456" s="220" t="s">
        <v>633</v>
      </c>
      <c r="D456" s="220" t="s">
        <v>135</v>
      </c>
      <c r="E456" s="221" t="s">
        <v>634</v>
      </c>
      <c r="F456" s="222" t="s">
        <v>635</v>
      </c>
      <c r="G456" s="223" t="s">
        <v>138</v>
      </c>
      <c r="H456" s="224">
        <v>10</v>
      </c>
      <c r="I456" s="225"/>
      <c r="J456" s="226">
        <f>ROUND(I456*H456,2)</f>
        <v>0</v>
      </c>
      <c r="K456" s="227"/>
      <c r="L456" s="45"/>
      <c r="M456" s="228" t="s">
        <v>1</v>
      </c>
      <c r="N456" s="229" t="s">
        <v>40</v>
      </c>
      <c r="O456" s="92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236</v>
      </c>
      <c r="AT456" s="232" t="s">
        <v>135</v>
      </c>
      <c r="AU456" s="232" t="s">
        <v>85</v>
      </c>
      <c r="AY456" s="18" t="s">
        <v>132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83</v>
      </c>
      <c r="BK456" s="233">
        <f>ROUND(I456*H456,2)</f>
        <v>0</v>
      </c>
      <c r="BL456" s="18" t="s">
        <v>236</v>
      </c>
      <c r="BM456" s="232" t="s">
        <v>636</v>
      </c>
    </row>
    <row r="457" s="13" customFormat="1">
      <c r="A457" s="13"/>
      <c r="B457" s="234"/>
      <c r="C457" s="235"/>
      <c r="D457" s="236" t="s">
        <v>141</v>
      </c>
      <c r="E457" s="237" t="s">
        <v>1</v>
      </c>
      <c r="F457" s="238" t="s">
        <v>637</v>
      </c>
      <c r="G457" s="235"/>
      <c r="H457" s="237" t="s">
        <v>1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141</v>
      </c>
      <c r="AU457" s="244" t="s">
        <v>85</v>
      </c>
      <c r="AV457" s="13" t="s">
        <v>83</v>
      </c>
      <c r="AW457" s="13" t="s">
        <v>32</v>
      </c>
      <c r="AX457" s="13" t="s">
        <v>75</v>
      </c>
      <c r="AY457" s="244" t="s">
        <v>132</v>
      </c>
    </row>
    <row r="458" s="14" customFormat="1">
      <c r="A458" s="14"/>
      <c r="B458" s="245"/>
      <c r="C458" s="246"/>
      <c r="D458" s="236" t="s">
        <v>141</v>
      </c>
      <c r="E458" s="247" t="s">
        <v>1</v>
      </c>
      <c r="F458" s="248" t="s">
        <v>133</v>
      </c>
      <c r="G458" s="246"/>
      <c r="H458" s="249">
        <v>3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141</v>
      </c>
      <c r="AU458" s="255" t="s">
        <v>85</v>
      </c>
      <c r="AV458" s="14" t="s">
        <v>85</v>
      </c>
      <c r="AW458" s="14" t="s">
        <v>32</v>
      </c>
      <c r="AX458" s="14" t="s">
        <v>75</v>
      </c>
      <c r="AY458" s="255" t="s">
        <v>132</v>
      </c>
    </row>
    <row r="459" s="13" customFormat="1">
      <c r="A459" s="13"/>
      <c r="B459" s="234"/>
      <c r="C459" s="235"/>
      <c r="D459" s="236" t="s">
        <v>141</v>
      </c>
      <c r="E459" s="237" t="s">
        <v>1</v>
      </c>
      <c r="F459" s="238" t="s">
        <v>638</v>
      </c>
      <c r="G459" s="235"/>
      <c r="H459" s="237" t="s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141</v>
      </c>
      <c r="AU459" s="244" t="s">
        <v>85</v>
      </c>
      <c r="AV459" s="13" t="s">
        <v>83</v>
      </c>
      <c r="AW459" s="13" t="s">
        <v>32</v>
      </c>
      <c r="AX459" s="13" t="s">
        <v>75</v>
      </c>
      <c r="AY459" s="244" t="s">
        <v>132</v>
      </c>
    </row>
    <row r="460" s="14" customFormat="1">
      <c r="A460" s="14"/>
      <c r="B460" s="245"/>
      <c r="C460" s="246"/>
      <c r="D460" s="236" t="s">
        <v>141</v>
      </c>
      <c r="E460" s="247" t="s">
        <v>1</v>
      </c>
      <c r="F460" s="248" t="s">
        <v>139</v>
      </c>
      <c r="G460" s="246"/>
      <c r="H460" s="249">
        <v>4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141</v>
      </c>
      <c r="AU460" s="255" t="s">
        <v>85</v>
      </c>
      <c r="AV460" s="14" t="s">
        <v>85</v>
      </c>
      <c r="AW460" s="14" t="s">
        <v>32</v>
      </c>
      <c r="AX460" s="14" t="s">
        <v>75</v>
      </c>
      <c r="AY460" s="255" t="s">
        <v>132</v>
      </c>
    </row>
    <row r="461" s="13" customFormat="1">
      <c r="A461" s="13"/>
      <c r="B461" s="234"/>
      <c r="C461" s="235"/>
      <c r="D461" s="236" t="s">
        <v>141</v>
      </c>
      <c r="E461" s="237" t="s">
        <v>1</v>
      </c>
      <c r="F461" s="238" t="s">
        <v>639</v>
      </c>
      <c r="G461" s="235"/>
      <c r="H461" s="237" t="s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141</v>
      </c>
      <c r="AU461" s="244" t="s">
        <v>85</v>
      </c>
      <c r="AV461" s="13" t="s">
        <v>83</v>
      </c>
      <c r="AW461" s="13" t="s">
        <v>32</v>
      </c>
      <c r="AX461" s="13" t="s">
        <v>75</v>
      </c>
      <c r="AY461" s="244" t="s">
        <v>132</v>
      </c>
    </row>
    <row r="462" s="14" customFormat="1">
      <c r="A462" s="14"/>
      <c r="B462" s="245"/>
      <c r="C462" s="246"/>
      <c r="D462" s="236" t="s">
        <v>141</v>
      </c>
      <c r="E462" s="247" t="s">
        <v>1</v>
      </c>
      <c r="F462" s="248" t="s">
        <v>133</v>
      </c>
      <c r="G462" s="246"/>
      <c r="H462" s="249">
        <v>3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141</v>
      </c>
      <c r="AU462" s="255" t="s">
        <v>85</v>
      </c>
      <c r="AV462" s="14" t="s">
        <v>85</v>
      </c>
      <c r="AW462" s="14" t="s">
        <v>32</v>
      </c>
      <c r="AX462" s="14" t="s">
        <v>75</v>
      </c>
      <c r="AY462" s="255" t="s">
        <v>132</v>
      </c>
    </row>
    <row r="463" s="15" customFormat="1">
      <c r="A463" s="15"/>
      <c r="B463" s="256"/>
      <c r="C463" s="257"/>
      <c r="D463" s="236" t="s">
        <v>141</v>
      </c>
      <c r="E463" s="258" t="s">
        <v>1</v>
      </c>
      <c r="F463" s="259" t="s">
        <v>149</v>
      </c>
      <c r="G463" s="257"/>
      <c r="H463" s="260">
        <v>10</v>
      </c>
      <c r="I463" s="261"/>
      <c r="J463" s="257"/>
      <c r="K463" s="257"/>
      <c r="L463" s="262"/>
      <c r="M463" s="263"/>
      <c r="N463" s="264"/>
      <c r="O463" s="264"/>
      <c r="P463" s="264"/>
      <c r="Q463" s="264"/>
      <c r="R463" s="264"/>
      <c r="S463" s="264"/>
      <c r="T463" s="26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6" t="s">
        <v>141</v>
      </c>
      <c r="AU463" s="266" t="s">
        <v>85</v>
      </c>
      <c r="AV463" s="15" t="s">
        <v>139</v>
      </c>
      <c r="AW463" s="15" t="s">
        <v>32</v>
      </c>
      <c r="AX463" s="15" t="s">
        <v>83</v>
      </c>
      <c r="AY463" s="266" t="s">
        <v>132</v>
      </c>
    </row>
    <row r="464" s="2" customFormat="1" ht="24.15" customHeight="1">
      <c r="A464" s="39"/>
      <c r="B464" s="40"/>
      <c r="C464" s="278" t="s">
        <v>640</v>
      </c>
      <c r="D464" s="278" t="s">
        <v>253</v>
      </c>
      <c r="E464" s="279" t="s">
        <v>641</v>
      </c>
      <c r="F464" s="280" t="s">
        <v>642</v>
      </c>
      <c r="G464" s="281" t="s">
        <v>138</v>
      </c>
      <c r="H464" s="282">
        <v>3</v>
      </c>
      <c r="I464" s="283"/>
      <c r="J464" s="284">
        <f>ROUND(I464*H464,2)</f>
        <v>0</v>
      </c>
      <c r="K464" s="285"/>
      <c r="L464" s="286"/>
      <c r="M464" s="287" t="s">
        <v>1</v>
      </c>
      <c r="N464" s="288" t="s">
        <v>40</v>
      </c>
      <c r="O464" s="92"/>
      <c r="P464" s="230">
        <f>O464*H464</f>
        <v>0</v>
      </c>
      <c r="Q464" s="230">
        <v>0.017500000000000002</v>
      </c>
      <c r="R464" s="230">
        <f>Q464*H464</f>
        <v>0.052500000000000005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336</v>
      </c>
      <c r="AT464" s="232" t="s">
        <v>253</v>
      </c>
      <c r="AU464" s="232" t="s">
        <v>85</v>
      </c>
      <c r="AY464" s="18" t="s">
        <v>132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83</v>
      </c>
      <c r="BK464" s="233">
        <f>ROUND(I464*H464,2)</f>
        <v>0</v>
      </c>
      <c r="BL464" s="18" t="s">
        <v>236</v>
      </c>
      <c r="BM464" s="232" t="s">
        <v>643</v>
      </c>
    </row>
    <row r="465" s="2" customFormat="1" ht="24.15" customHeight="1">
      <c r="A465" s="39"/>
      <c r="B465" s="40"/>
      <c r="C465" s="278" t="s">
        <v>644</v>
      </c>
      <c r="D465" s="278" t="s">
        <v>253</v>
      </c>
      <c r="E465" s="279" t="s">
        <v>645</v>
      </c>
      <c r="F465" s="280" t="s">
        <v>646</v>
      </c>
      <c r="G465" s="281" t="s">
        <v>138</v>
      </c>
      <c r="H465" s="282">
        <v>4</v>
      </c>
      <c r="I465" s="283"/>
      <c r="J465" s="284">
        <f>ROUND(I465*H465,2)</f>
        <v>0</v>
      </c>
      <c r="K465" s="285"/>
      <c r="L465" s="286"/>
      <c r="M465" s="287" t="s">
        <v>1</v>
      </c>
      <c r="N465" s="288" t="s">
        <v>40</v>
      </c>
      <c r="O465" s="92"/>
      <c r="P465" s="230">
        <f>O465*H465</f>
        <v>0</v>
      </c>
      <c r="Q465" s="230">
        <v>0.0195</v>
      </c>
      <c r="R465" s="230">
        <f>Q465*H465</f>
        <v>0.078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336</v>
      </c>
      <c r="AT465" s="232" t="s">
        <v>253</v>
      </c>
      <c r="AU465" s="232" t="s">
        <v>85</v>
      </c>
      <c r="AY465" s="18" t="s">
        <v>132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83</v>
      </c>
      <c r="BK465" s="233">
        <f>ROUND(I465*H465,2)</f>
        <v>0</v>
      </c>
      <c r="BL465" s="18" t="s">
        <v>236</v>
      </c>
      <c r="BM465" s="232" t="s">
        <v>647</v>
      </c>
    </row>
    <row r="466" s="2" customFormat="1" ht="24.15" customHeight="1">
      <c r="A466" s="39"/>
      <c r="B466" s="40"/>
      <c r="C466" s="278" t="s">
        <v>648</v>
      </c>
      <c r="D466" s="278" t="s">
        <v>253</v>
      </c>
      <c r="E466" s="279" t="s">
        <v>649</v>
      </c>
      <c r="F466" s="280" t="s">
        <v>650</v>
      </c>
      <c r="G466" s="281" t="s">
        <v>138</v>
      </c>
      <c r="H466" s="282">
        <v>3</v>
      </c>
      <c r="I466" s="283"/>
      <c r="J466" s="284">
        <f>ROUND(I466*H466,2)</f>
        <v>0</v>
      </c>
      <c r="K466" s="285"/>
      <c r="L466" s="286"/>
      <c r="M466" s="287" t="s">
        <v>1</v>
      </c>
      <c r="N466" s="288" t="s">
        <v>40</v>
      </c>
      <c r="O466" s="92"/>
      <c r="P466" s="230">
        <f>O466*H466</f>
        <v>0</v>
      </c>
      <c r="Q466" s="230">
        <v>0.021000000000000001</v>
      </c>
      <c r="R466" s="230">
        <f>Q466*H466</f>
        <v>0.063</v>
      </c>
      <c r="S466" s="230">
        <v>0</v>
      </c>
      <c r="T466" s="23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2" t="s">
        <v>336</v>
      </c>
      <c r="AT466" s="232" t="s">
        <v>253</v>
      </c>
      <c r="AU466" s="232" t="s">
        <v>85</v>
      </c>
      <c r="AY466" s="18" t="s">
        <v>132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8" t="s">
        <v>83</v>
      </c>
      <c r="BK466" s="233">
        <f>ROUND(I466*H466,2)</f>
        <v>0</v>
      </c>
      <c r="BL466" s="18" t="s">
        <v>236</v>
      </c>
      <c r="BM466" s="232" t="s">
        <v>651</v>
      </c>
    </row>
    <row r="467" s="2" customFormat="1" ht="24.15" customHeight="1">
      <c r="A467" s="39"/>
      <c r="B467" s="40"/>
      <c r="C467" s="220" t="s">
        <v>652</v>
      </c>
      <c r="D467" s="220" t="s">
        <v>135</v>
      </c>
      <c r="E467" s="221" t="s">
        <v>653</v>
      </c>
      <c r="F467" s="222" t="s">
        <v>654</v>
      </c>
      <c r="G467" s="223" t="s">
        <v>138</v>
      </c>
      <c r="H467" s="224">
        <v>2</v>
      </c>
      <c r="I467" s="225"/>
      <c r="J467" s="226">
        <f>ROUND(I467*H467,2)</f>
        <v>0</v>
      </c>
      <c r="K467" s="227"/>
      <c r="L467" s="45"/>
      <c r="M467" s="228" t="s">
        <v>1</v>
      </c>
      <c r="N467" s="229" t="s">
        <v>40</v>
      </c>
      <c r="O467" s="92"/>
      <c r="P467" s="230">
        <f>O467*H467</f>
        <v>0</v>
      </c>
      <c r="Q467" s="230">
        <v>0</v>
      </c>
      <c r="R467" s="230">
        <f>Q467*H467</f>
        <v>0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236</v>
      </c>
      <c r="AT467" s="232" t="s">
        <v>135</v>
      </c>
      <c r="AU467" s="232" t="s">
        <v>85</v>
      </c>
      <c r="AY467" s="18" t="s">
        <v>132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83</v>
      </c>
      <c r="BK467" s="233">
        <f>ROUND(I467*H467,2)</f>
        <v>0</v>
      </c>
      <c r="BL467" s="18" t="s">
        <v>236</v>
      </c>
      <c r="BM467" s="232" t="s">
        <v>655</v>
      </c>
    </row>
    <row r="468" s="13" customFormat="1">
      <c r="A468" s="13"/>
      <c r="B468" s="234"/>
      <c r="C468" s="235"/>
      <c r="D468" s="236" t="s">
        <v>141</v>
      </c>
      <c r="E468" s="237" t="s">
        <v>1</v>
      </c>
      <c r="F468" s="238" t="s">
        <v>656</v>
      </c>
      <c r="G468" s="235"/>
      <c r="H468" s="237" t="s">
        <v>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141</v>
      </c>
      <c r="AU468" s="244" t="s">
        <v>85</v>
      </c>
      <c r="AV468" s="13" t="s">
        <v>83</v>
      </c>
      <c r="AW468" s="13" t="s">
        <v>32</v>
      </c>
      <c r="AX468" s="13" t="s">
        <v>75</v>
      </c>
      <c r="AY468" s="244" t="s">
        <v>132</v>
      </c>
    </row>
    <row r="469" s="14" customFormat="1">
      <c r="A469" s="14"/>
      <c r="B469" s="245"/>
      <c r="C469" s="246"/>
      <c r="D469" s="236" t="s">
        <v>141</v>
      </c>
      <c r="E469" s="247" t="s">
        <v>1</v>
      </c>
      <c r="F469" s="248" t="s">
        <v>85</v>
      </c>
      <c r="G469" s="246"/>
      <c r="H469" s="249">
        <v>2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141</v>
      </c>
      <c r="AU469" s="255" t="s">
        <v>85</v>
      </c>
      <c r="AV469" s="14" t="s">
        <v>85</v>
      </c>
      <c r="AW469" s="14" t="s">
        <v>32</v>
      </c>
      <c r="AX469" s="14" t="s">
        <v>83</v>
      </c>
      <c r="AY469" s="255" t="s">
        <v>132</v>
      </c>
    </row>
    <row r="470" s="2" customFormat="1" ht="24.15" customHeight="1">
      <c r="A470" s="39"/>
      <c r="B470" s="40"/>
      <c r="C470" s="278" t="s">
        <v>657</v>
      </c>
      <c r="D470" s="278" t="s">
        <v>253</v>
      </c>
      <c r="E470" s="279" t="s">
        <v>658</v>
      </c>
      <c r="F470" s="280" t="s">
        <v>659</v>
      </c>
      <c r="G470" s="281" t="s">
        <v>138</v>
      </c>
      <c r="H470" s="282">
        <v>2</v>
      </c>
      <c r="I470" s="283"/>
      <c r="J470" s="284">
        <f>ROUND(I470*H470,2)</f>
        <v>0</v>
      </c>
      <c r="K470" s="285"/>
      <c r="L470" s="286"/>
      <c r="M470" s="287" t="s">
        <v>1</v>
      </c>
      <c r="N470" s="288" t="s">
        <v>40</v>
      </c>
      <c r="O470" s="92"/>
      <c r="P470" s="230">
        <f>O470*H470</f>
        <v>0</v>
      </c>
      <c r="Q470" s="230">
        <v>0.020500000000000001</v>
      </c>
      <c r="R470" s="230">
        <f>Q470*H470</f>
        <v>0.041000000000000002</v>
      </c>
      <c r="S470" s="230">
        <v>0</v>
      </c>
      <c r="T470" s="23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2" t="s">
        <v>336</v>
      </c>
      <c r="AT470" s="232" t="s">
        <v>253</v>
      </c>
      <c r="AU470" s="232" t="s">
        <v>85</v>
      </c>
      <c r="AY470" s="18" t="s">
        <v>132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8" t="s">
        <v>83</v>
      </c>
      <c r="BK470" s="233">
        <f>ROUND(I470*H470,2)</f>
        <v>0</v>
      </c>
      <c r="BL470" s="18" t="s">
        <v>236</v>
      </c>
      <c r="BM470" s="232" t="s">
        <v>660</v>
      </c>
    </row>
    <row r="471" s="2" customFormat="1" ht="24.15" customHeight="1">
      <c r="A471" s="39"/>
      <c r="B471" s="40"/>
      <c r="C471" s="220" t="s">
        <v>661</v>
      </c>
      <c r="D471" s="220" t="s">
        <v>135</v>
      </c>
      <c r="E471" s="221" t="s">
        <v>662</v>
      </c>
      <c r="F471" s="222" t="s">
        <v>663</v>
      </c>
      <c r="G471" s="223" t="s">
        <v>138</v>
      </c>
      <c r="H471" s="224">
        <v>1</v>
      </c>
      <c r="I471" s="225"/>
      <c r="J471" s="226">
        <f>ROUND(I471*H471,2)</f>
        <v>0</v>
      </c>
      <c r="K471" s="227"/>
      <c r="L471" s="45"/>
      <c r="M471" s="228" t="s">
        <v>1</v>
      </c>
      <c r="N471" s="229" t="s">
        <v>40</v>
      </c>
      <c r="O471" s="92"/>
      <c r="P471" s="230">
        <f>O471*H471</f>
        <v>0</v>
      </c>
      <c r="Q471" s="230">
        <v>0</v>
      </c>
      <c r="R471" s="230">
        <f>Q471*H471</f>
        <v>0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236</v>
      </c>
      <c r="AT471" s="232" t="s">
        <v>135</v>
      </c>
      <c r="AU471" s="232" t="s">
        <v>85</v>
      </c>
      <c r="AY471" s="18" t="s">
        <v>132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83</v>
      </c>
      <c r="BK471" s="233">
        <f>ROUND(I471*H471,2)</f>
        <v>0</v>
      </c>
      <c r="BL471" s="18" t="s">
        <v>236</v>
      </c>
      <c r="BM471" s="232" t="s">
        <v>664</v>
      </c>
    </row>
    <row r="472" s="13" customFormat="1">
      <c r="A472" s="13"/>
      <c r="B472" s="234"/>
      <c r="C472" s="235"/>
      <c r="D472" s="236" t="s">
        <v>141</v>
      </c>
      <c r="E472" s="237" t="s">
        <v>1</v>
      </c>
      <c r="F472" s="238" t="s">
        <v>665</v>
      </c>
      <c r="G472" s="235"/>
      <c r="H472" s="237" t="s">
        <v>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141</v>
      </c>
      <c r="AU472" s="244" t="s">
        <v>85</v>
      </c>
      <c r="AV472" s="13" t="s">
        <v>83</v>
      </c>
      <c r="AW472" s="13" t="s">
        <v>32</v>
      </c>
      <c r="AX472" s="13" t="s">
        <v>75</v>
      </c>
      <c r="AY472" s="244" t="s">
        <v>132</v>
      </c>
    </row>
    <row r="473" s="14" customFormat="1">
      <c r="A473" s="14"/>
      <c r="B473" s="245"/>
      <c r="C473" s="246"/>
      <c r="D473" s="236" t="s">
        <v>141</v>
      </c>
      <c r="E473" s="247" t="s">
        <v>1</v>
      </c>
      <c r="F473" s="248" t="s">
        <v>83</v>
      </c>
      <c r="G473" s="246"/>
      <c r="H473" s="249">
        <v>1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141</v>
      </c>
      <c r="AU473" s="255" t="s">
        <v>85</v>
      </c>
      <c r="AV473" s="14" t="s">
        <v>85</v>
      </c>
      <c r="AW473" s="14" t="s">
        <v>32</v>
      </c>
      <c r="AX473" s="14" t="s">
        <v>83</v>
      </c>
      <c r="AY473" s="255" t="s">
        <v>132</v>
      </c>
    </row>
    <row r="474" s="2" customFormat="1" ht="33" customHeight="1">
      <c r="A474" s="39"/>
      <c r="B474" s="40"/>
      <c r="C474" s="278" t="s">
        <v>666</v>
      </c>
      <c r="D474" s="278" t="s">
        <v>253</v>
      </c>
      <c r="E474" s="279" t="s">
        <v>667</v>
      </c>
      <c r="F474" s="280" t="s">
        <v>668</v>
      </c>
      <c r="G474" s="281" t="s">
        <v>138</v>
      </c>
      <c r="H474" s="282">
        <v>1</v>
      </c>
      <c r="I474" s="283"/>
      <c r="J474" s="284">
        <f>ROUND(I474*H474,2)</f>
        <v>0</v>
      </c>
      <c r="K474" s="285"/>
      <c r="L474" s="286"/>
      <c r="M474" s="287" t="s">
        <v>1</v>
      </c>
      <c r="N474" s="288" t="s">
        <v>40</v>
      </c>
      <c r="O474" s="92"/>
      <c r="P474" s="230">
        <f>O474*H474</f>
        <v>0</v>
      </c>
      <c r="Q474" s="230">
        <v>0.021600000000000001</v>
      </c>
      <c r="R474" s="230">
        <f>Q474*H474</f>
        <v>0.021600000000000001</v>
      </c>
      <c r="S474" s="230">
        <v>0</v>
      </c>
      <c r="T474" s="23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2" t="s">
        <v>336</v>
      </c>
      <c r="AT474" s="232" t="s">
        <v>253</v>
      </c>
      <c r="AU474" s="232" t="s">
        <v>85</v>
      </c>
      <c r="AY474" s="18" t="s">
        <v>132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8" t="s">
        <v>83</v>
      </c>
      <c r="BK474" s="233">
        <f>ROUND(I474*H474,2)</f>
        <v>0</v>
      </c>
      <c r="BL474" s="18" t="s">
        <v>236</v>
      </c>
      <c r="BM474" s="232" t="s">
        <v>669</v>
      </c>
    </row>
    <row r="475" s="2" customFormat="1" ht="24.15" customHeight="1">
      <c r="A475" s="39"/>
      <c r="B475" s="40"/>
      <c r="C475" s="220" t="s">
        <v>670</v>
      </c>
      <c r="D475" s="220" t="s">
        <v>135</v>
      </c>
      <c r="E475" s="221" t="s">
        <v>671</v>
      </c>
      <c r="F475" s="222" t="s">
        <v>672</v>
      </c>
      <c r="G475" s="223" t="s">
        <v>138</v>
      </c>
      <c r="H475" s="224">
        <v>1</v>
      </c>
      <c r="I475" s="225"/>
      <c r="J475" s="226">
        <f>ROUND(I475*H475,2)</f>
        <v>0</v>
      </c>
      <c r="K475" s="227"/>
      <c r="L475" s="45"/>
      <c r="M475" s="228" t="s">
        <v>1</v>
      </c>
      <c r="N475" s="229" t="s">
        <v>40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236</v>
      </c>
      <c r="AT475" s="232" t="s">
        <v>135</v>
      </c>
      <c r="AU475" s="232" t="s">
        <v>85</v>
      </c>
      <c r="AY475" s="18" t="s">
        <v>132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83</v>
      </c>
      <c r="BK475" s="233">
        <f>ROUND(I475*H475,2)</f>
        <v>0</v>
      </c>
      <c r="BL475" s="18" t="s">
        <v>236</v>
      </c>
      <c r="BM475" s="232" t="s">
        <v>673</v>
      </c>
    </row>
    <row r="476" s="13" customFormat="1">
      <c r="A476" s="13"/>
      <c r="B476" s="234"/>
      <c r="C476" s="235"/>
      <c r="D476" s="236" t="s">
        <v>141</v>
      </c>
      <c r="E476" s="237" t="s">
        <v>1</v>
      </c>
      <c r="F476" s="238" t="s">
        <v>674</v>
      </c>
      <c r="G476" s="235"/>
      <c r="H476" s="237" t="s">
        <v>1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4" t="s">
        <v>141</v>
      </c>
      <c r="AU476" s="244" t="s">
        <v>85</v>
      </c>
      <c r="AV476" s="13" t="s">
        <v>83</v>
      </c>
      <c r="AW476" s="13" t="s">
        <v>32</v>
      </c>
      <c r="AX476" s="13" t="s">
        <v>75</v>
      </c>
      <c r="AY476" s="244" t="s">
        <v>132</v>
      </c>
    </row>
    <row r="477" s="14" customFormat="1">
      <c r="A477" s="14"/>
      <c r="B477" s="245"/>
      <c r="C477" s="246"/>
      <c r="D477" s="236" t="s">
        <v>141</v>
      </c>
      <c r="E477" s="247" t="s">
        <v>1</v>
      </c>
      <c r="F477" s="248" t="s">
        <v>83</v>
      </c>
      <c r="G477" s="246"/>
      <c r="H477" s="249">
        <v>1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141</v>
      </c>
      <c r="AU477" s="255" t="s">
        <v>85</v>
      </c>
      <c r="AV477" s="14" t="s">
        <v>85</v>
      </c>
      <c r="AW477" s="14" t="s">
        <v>32</v>
      </c>
      <c r="AX477" s="14" t="s">
        <v>83</v>
      </c>
      <c r="AY477" s="255" t="s">
        <v>132</v>
      </c>
    </row>
    <row r="478" s="2" customFormat="1" ht="37.8" customHeight="1">
      <c r="A478" s="39"/>
      <c r="B478" s="40"/>
      <c r="C478" s="278" t="s">
        <v>675</v>
      </c>
      <c r="D478" s="278" t="s">
        <v>253</v>
      </c>
      <c r="E478" s="279" t="s">
        <v>676</v>
      </c>
      <c r="F478" s="280" t="s">
        <v>677</v>
      </c>
      <c r="G478" s="281" t="s">
        <v>138</v>
      </c>
      <c r="H478" s="282">
        <v>1</v>
      </c>
      <c r="I478" s="283"/>
      <c r="J478" s="284">
        <f>ROUND(I478*H478,2)</f>
        <v>0</v>
      </c>
      <c r="K478" s="285"/>
      <c r="L478" s="286"/>
      <c r="M478" s="287" t="s">
        <v>1</v>
      </c>
      <c r="N478" s="288" t="s">
        <v>40</v>
      </c>
      <c r="O478" s="92"/>
      <c r="P478" s="230">
        <f>O478*H478</f>
        <v>0</v>
      </c>
      <c r="Q478" s="230">
        <v>0.024299999999999999</v>
      </c>
      <c r="R478" s="230">
        <f>Q478*H478</f>
        <v>0.024299999999999999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336</v>
      </c>
      <c r="AT478" s="232" t="s">
        <v>253</v>
      </c>
      <c r="AU478" s="232" t="s">
        <v>85</v>
      </c>
      <c r="AY478" s="18" t="s">
        <v>132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83</v>
      </c>
      <c r="BK478" s="233">
        <f>ROUND(I478*H478,2)</f>
        <v>0</v>
      </c>
      <c r="BL478" s="18" t="s">
        <v>236</v>
      </c>
      <c r="BM478" s="232" t="s">
        <v>678</v>
      </c>
    </row>
    <row r="479" s="2" customFormat="1" ht="24.15" customHeight="1">
      <c r="A479" s="39"/>
      <c r="B479" s="40"/>
      <c r="C479" s="220" t="s">
        <v>679</v>
      </c>
      <c r="D479" s="220" t="s">
        <v>135</v>
      </c>
      <c r="E479" s="221" t="s">
        <v>680</v>
      </c>
      <c r="F479" s="222" t="s">
        <v>681</v>
      </c>
      <c r="G479" s="223" t="s">
        <v>138</v>
      </c>
      <c r="H479" s="224">
        <v>2</v>
      </c>
      <c r="I479" s="225"/>
      <c r="J479" s="226">
        <f>ROUND(I479*H479,2)</f>
        <v>0</v>
      </c>
      <c r="K479" s="227"/>
      <c r="L479" s="45"/>
      <c r="M479" s="228" t="s">
        <v>1</v>
      </c>
      <c r="N479" s="229" t="s">
        <v>40</v>
      </c>
      <c r="O479" s="92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236</v>
      </c>
      <c r="AT479" s="232" t="s">
        <v>135</v>
      </c>
      <c r="AU479" s="232" t="s">
        <v>85</v>
      </c>
      <c r="AY479" s="18" t="s">
        <v>132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83</v>
      </c>
      <c r="BK479" s="233">
        <f>ROUND(I479*H479,2)</f>
        <v>0</v>
      </c>
      <c r="BL479" s="18" t="s">
        <v>236</v>
      </c>
      <c r="BM479" s="232" t="s">
        <v>682</v>
      </c>
    </row>
    <row r="480" s="13" customFormat="1">
      <c r="A480" s="13"/>
      <c r="B480" s="234"/>
      <c r="C480" s="235"/>
      <c r="D480" s="236" t="s">
        <v>141</v>
      </c>
      <c r="E480" s="237" t="s">
        <v>1</v>
      </c>
      <c r="F480" s="238" t="s">
        <v>683</v>
      </c>
      <c r="G480" s="235"/>
      <c r="H480" s="237" t="s">
        <v>1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141</v>
      </c>
      <c r="AU480" s="244" t="s">
        <v>85</v>
      </c>
      <c r="AV480" s="13" t="s">
        <v>83</v>
      </c>
      <c r="AW480" s="13" t="s">
        <v>32</v>
      </c>
      <c r="AX480" s="13" t="s">
        <v>75</v>
      </c>
      <c r="AY480" s="244" t="s">
        <v>132</v>
      </c>
    </row>
    <row r="481" s="14" customFormat="1">
      <c r="A481" s="14"/>
      <c r="B481" s="245"/>
      <c r="C481" s="246"/>
      <c r="D481" s="236" t="s">
        <v>141</v>
      </c>
      <c r="E481" s="247" t="s">
        <v>1</v>
      </c>
      <c r="F481" s="248" t="s">
        <v>684</v>
      </c>
      <c r="G481" s="246"/>
      <c r="H481" s="249">
        <v>2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141</v>
      </c>
      <c r="AU481" s="255" t="s">
        <v>85</v>
      </c>
      <c r="AV481" s="14" t="s">
        <v>85</v>
      </c>
      <c r="AW481" s="14" t="s">
        <v>32</v>
      </c>
      <c r="AX481" s="14" t="s">
        <v>83</v>
      </c>
      <c r="AY481" s="255" t="s">
        <v>132</v>
      </c>
    </row>
    <row r="482" s="2" customFormat="1" ht="16.5" customHeight="1">
      <c r="A482" s="39"/>
      <c r="B482" s="40"/>
      <c r="C482" s="278" t="s">
        <v>685</v>
      </c>
      <c r="D482" s="278" t="s">
        <v>253</v>
      </c>
      <c r="E482" s="279" t="s">
        <v>686</v>
      </c>
      <c r="F482" s="280" t="s">
        <v>687</v>
      </c>
      <c r="G482" s="281" t="s">
        <v>138</v>
      </c>
      <c r="H482" s="282">
        <v>2</v>
      </c>
      <c r="I482" s="283"/>
      <c r="J482" s="284">
        <f>ROUND(I482*H482,2)</f>
        <v>0</v>
      </c>
      <c r="K482" s="285"/>
      <c r="L482" s="286"/>
      <c r="M482" s="287" t="s">
        <v>1</v>
      </c>
      <c r="N482" s="288" t="s">
        <v>40</v>
      </c>
      <c r="O482" s="92"/>
      <c r="P482" s="230">
        <f>O482*H482</f>
        <v>0</v>
      </c>
      <c r="Q482" s="230">
        <v>0.0023999999999999998</v>
      </c>
      <c r="R482" s="230">
        <f>Q482*H482</f>
        <v>0.0047999999999999996</v>
      </c>
      <c r="S482" s="230">
        <v>0</v>
      </c>
      <c r="T482" s="23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2" t="s">
        <v>336</v>
      </c>
      <c r="AT482" s="232" t="s">
        <v>253</v>
      </c>
      <c r="AU482" s="232" t="s">
        <v>85</v>
      </c>
      <c r="AY482" s="18" t="s">
        <v>132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8" t="s">
        <v>83</v>
      </c>
      <c r="BK482" s="233">
        <f>ROUND(I482*H482,2)</f>
        <v>0</v>
      </c>
      <c r="BL482" s="18" t="s">
        <v>236</v>
      </c>
      <c r="BM482" s="232" t="s">
        <v>688</v>
      </c>
    </row>
    <row r="483" s="2" customFormat="1" ht="24.15" customHeight="1">
      <c r="A483" s="39"/>
      <c r="B483" s="40"/>
      <c r="C483" s="220" t="s">
        <v>689</v>
      </c>
      <c r="D483" s="220" t="s">
        <v>135</v>
      </c>
      <c r="E483" s="221" t="s">
        <v>690</v>
      </c>
      <c r="F483" s="222" t="s">
        <v>691</v>
      </c>
      <c r="G483" s="223" t="s">
        <v>138</v>
      </c>
      <c r="H483" s="224">
        <v>1</v>
      </c>
      <c r="I483" s="225"/>
      <c r="J483" s="226">
        <f>ROUND(I483*H483,2)</f>
        <v>0</v>
      </c>
      <c r="K483" s="227"/>
      <c r="L483" s="45"/>
      <c r="M483" s="228" t="s">
        <v>1</v>
      </c>
      <c r="N483" s="229" t="s">
        <v>40</v>
      </c>
      <c r="O483" s="92"/>
      <c r="P483" s="230">
        <f>O483*H483</f>
        <v>0</v>
      </c>
      <c r="Q483" s="230">
        <v>0</v>
      </c>
      <c r="R483" s="230">
        <f>Q483*H483</f>
        <v>0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236</v>
      </c>
      <c r="AT483" s="232" t="s">
        <v>135</v>
      </c>
      <c r="AU483" s="232" t="s">
        <v>85</v>
      </c>
      <c r="AY483" s="18" t="s">
        <v>132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83</v>
      </c>
      <c r="BK483" s="233">
        <f>ROUND(I483*H483,2)</f>
        <v>0</v>
      </c>
      <c r="BL483" s="18" t="s">
        <v>236</v>
      </c>
      <c r="BM483" s="232" t="s">
        <v>692</v>
      </c>
    </row>
    <row r="484" s="13" customFormat="1">
      <c r="A484" s="13"/>
      <c r="B484" s="234"/>
      <c r="C484" s="235"/>
      <c r="D484" s="236" t="s">
        <v>141</v>
      </c>
      <c r="E484" s="237" t="s">
        <v>1</v>
      </c>
      <c r="F484" s="238" t="s">
        <v>234</v>
      </c>
      <c r="G484" s="235"/>
      <c r="H484" s="237" t="s">
        <v>1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141</v>
      </c>
      <c r="AU484" s="244" t="s">
        <v>85</v>
      </c>
      <c r="AV484" s="13" t="s">
        <v>83</v>
      </c>
      <c r="AW484" s="13" t="s">
        <v>32</v>
      </c>
      <c r="AX484" s="13" t="s">
        <v>75</v>
      </c>
      <c r="AY484" s="244" t="s">
        <v>132</v>
      </c>
    </row>
    <row r="485" s="14" customFormat="1">
      <c r="A485" s="14"/>
      <c r="B485" s="245"/>
      <c r="C485" s="246"/>
      <c r="D485" s="236" t="s">
        <v>141</v>
      </c>
      <c r="E485" s="247" t="s">
        <v>1</v>
      </c>
      <c r="F485" s="248" t="s">
        <v>83</v>
      </c>
      <c r="G485" s="246"/>
      <c r="H485" s="249">
        <v>1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141</v>
      </c>
      <c r="AU485" s="255" t="s">
        <v>85</v>
      </c>
      <c r="AV485" s="14" t="s">
        <v>85</v>
      </c>
      <c r="AW485" s="14" t="s">
        <v>32</v>
      </c>
      <c r="AX485" s="14" t="s">
        <v>83</v>
      </c>
      <c r="AY485" s="255" t="s">
        <v>132</v>
      </c>
    </row>
    <row r="486" s="2" customFormat="1" ht="16.5" customHeight="1">
      <c r="A486" s="39"/>
      <c r="B486" s="40"/>
      <c r="C486" s="278" t="s">
        <v>693</v>
      </c>
      <c r="D486" s="278" t="s">
        <v>253</v>
      </c>
      <c r="E486" s="279" t="s">
        <v>686</v>
      </c>
      <c r="F486" s="280" t="s">
        <v>687</v>
      </c>
      <c r="G486" s="281" t="s">
        <v>138</v>
      </c>
      <c r="H486" s="282">
        <v>1</v>
      </c>
      <c r="I486" s="283"/>
      <c r="J486" s="284">
        <f>ROUND(I486*H486,2)</f>
        <v>0</v>
      </c>
      <c r="K486" s="285"/>
      <c r="L486" s="286"/>
      <c r="M486" s="287" t="s">
        <v>1</v>
      </c>
      <c r="N486" s="288" t="s">
        <v>40</v>
      </c>
      <c r="O486" s="92"/>
      <c r="P486" s="230">
        <f>O486*H486</f>
        <v>0</v>
      </c>
      <c r="Q486" s="230">
        <v>0.0023999999999999998</v>
      </c>
      <c r="R486" s="230">
        <f>Q486*H486</f>
        <v>0.0023999999999999998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336</v>
      </c>
      <c r="AT486" s="232" t="s">
        <v>253</v>
      </c>
      <c r="AU486" s="232" t="s">
        <v>85</v>
      </c>
      <c r="AY486" s="18" t="s">
        <v>132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83</v>
      </c>
      <c r="BK486" s="233">
        <f>ROUND(I486*H486,2)</f>
        <v>0</v>
      </c>
      <c r="BL486" s="18" t="s">
        <v>236</v>
      </c>
      <c r="BM486" s="232" t="s">
        <v>694</v>
      </c>
    </row>
    <row r="487" s="2" customFormat="1" ht="21.75" customHeight="1">
      <c r="A487" s="39"/>
      <c r="B487" s="40"/>
      <c r="C487" s="220" t="s">
        <v>695</v>
      </c>
      <c r="D487" s="220" t="s">
        <v>135</v>
      </c>
      <c r="E487" s="221" t="s">
        <v>696</v>
      </c>
      <c r="F487" s="222" t="s">
        <v>697</v>
      </c>
      <c r="G487" s="223" t="s">
        <v>138</v>
      </c>
      <c r="H487" s="224">
        <v>13</v>
      </c>
      <c r="I487" s="225"/>
      <c r="J487" s="226">
        <f>ROUND(I487*H487,2)</f>
        <v>0</v>
      </c>
      <c r="K487" s="227"/>
      <c r="L487" s="45"/>
      <c r="M487" s="228" t="s">
        <v>1</v>
      </c>
      <c r="N487" s="229" t="s">
        <v>40</v>
      </c>
      <c r="O487" s="92"/>
      <c r="P487" s="230">
        <f>O487*H487</f>
        <v>0</v>
      </c>
      <c r="Q487" s="230">
        <v>0</v>
      </c>
      <c r="R487" s="230">
        <f>Q487*H487</f>
        <v>0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236</v>
      </c>
      <c r="AT487" s="232" t="s">
        <v>135</v>
      </c>
      <c r="AU487" s="232" t="s">
        <v>85</v>
      </c>
      <c r="AY487" s="18" t="s">
        <v>132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8" t="s">
        <v>83</v>
      </c>
      <c r="BK487" s="233">
        <f>ROUND(I487*H487,2)</f>
        <v>0</v>
      </c>
      <c r="BL487" s="18" t="s">
        <v>236</v>
      </c>
      <c r="BM487" s="232" t="s">
        <v>698</v>
      </c>
    </row>
    <row r="488" s="2" customFormat="1" ht="16.5" customHeight="1">
      <c r="A488" s="39"/>
      <c r="B488" s="40"/>
      <c r="C488" s="278" t="s">
        <v>699</v>
      </c>
      <c r="D488" s="278" t="s">
        <v>253</v>
      </c>
      <c r="E488" s="279" t="s">
        <v>700</v>
      </c>
      <c r="F488" s="280" t="s">
        <v>701</v>
      </c>
      <c r="G488" s="281" t="s">
        <v>138</v>
      </c>
      <c r="H488" s="282">
        <v>13</v>
      </c>
      <c r="I488" s="283"/>
      <c r="J488" s="284">
        <f>ROUND(I488*H488,2)</f>
        <v>0</v>
      </c>
      <c r="K488" s="285"/>
      <c r="L488" s="286"/>
      <c r="M488" s="287" t="s">
        <v>1</v>
      </c>
      <c r="N488" s="288" t="s">
        <v>40</v>
      </c>
      <c r="O488" s="92"/>
      <c r="P488" s="230">
        <f>O488*H488</f>
        <v>0</v>
      </c>
      <c r="Q488" s="230">
        <v>0.0022000000000000001</v>
      </c>
      <c r="R488" s="230">
        <f>Q488*H488</f>
        <v>0.0286</v>
      </c>
      <c r="S488" s="230">
        <v>0</v>
      </c>
      <c r="T488" s="23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2" t="s">
        <v>336</v>
      </c>
      <c r="AT488" s="232" t="s">
        <v>253</v>
      </c>
      <c r="AU488" s="232" t="s">
        <v>85</v>
      </c>
      <c r="AY488" s="18" t="s">
        <v>132</v>
      </c>
      <c r="BE488" s="233">
        <f>IF(N488="základní",J488,0)</f>
        <v>0</v>
      </c>
      <c r="BF488" s="233">
        <f>IF(N488="snížená",J488,0)</f>
        <v>0</v>
      </c>
      <c r="BG488" s="233">
        <f>IF(N488="zákl. přenesená",J488,0)</f>
        <v>0</v>
      </c>
      <c r="BH488" s="233">
        <f>IF(N488="sníž. přenesená",J488,0)</f>
        <v>0</v>
      </c>
      <c r="BI488" s="233">
        <f>IF(N488="nulová",J488,0)</f>
        <v>0</v>
      </c>
      <c r="BJ488" s="18" t="s">
        <v>83</v>
      </c>
      <c r="BK488" s="233">
        <f>ROUND(I488*H488,2)</f>
        <v>0</v>
      </c>
      <c r="BL488" s="18" t="s">
        <v>236</v>
      </c>
      <c r="BM488" s="232" t="s">
        <v>702</v>
      </c>
    </row>
    <row r="489" s="2" customFormat="1" ht="24.15" customHeight="1">
      <c r="A489" s="39"/>
      <c r="B489" s="40"/>
      <c r="C489" s="220" t="s">
        <v>703</v>
      </c>
      <c r="D489" s="220" t="s">
        <v>135</v>
      </c>
      <c r="E489" s="221" t="s">
        <v>704</v>
      </c>
      <c r="F489" s="222" t="s">
        <v>705</v>
      </c>
      <c r="G489" s="223" t="s">
        <v>138</v>
      </c>
      <c r="H489" s="224">
        <v>2</v>
      </c>
      <c r="I489" s="225"/>
      <c r="J489" s="226">
        <f>ROUND(I489*H489,2)</f>
        <v>0</v>
      </c>
      <c r="K489" s="227"/>
      <c r="L489" s="45"/>
      <c r="M489" s="228" t="s">
        <v>1</v>
      </c>
      <c r="N489" s="229" t="s">
        <v>40</v>
      </c>
      <c r="O489" s="92"/>
      <c r="P489" s="230">
        <f>O489*H489</f>
        <v>0</v>
      </c>
      <c r="Q489" s="230">
        <v>0</v>
      </c>
      <c r="R489" s="230">
        <f>Q489*H489</f>
        <v>0</v>
      </c>
      <c r="S489" s="230">
        <v>0</v>
      </c>
      <c r="T489" s="23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2" t="s">
        <v>236</v>
      </c>
      <c r="AT489" s="232" t="s">
        <v>135</v>
      </c>
      <c r="AU489" s="232" t="s">
        <v>85</v>
      </c>
      <c r="AY489" s="18" t="s">
        <v>132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8" t="s">
        <v>83</v>
      </c>
      <c r="BK489" s="233">
        <f>ROUND(I489*H489,2)</f>
        <v>0</v>
      </c>
      <c r="BL489" s="18" t="s">
        <v>236</v>
      </c>
      <c r="BM489" s="232" t="s">
        <v>706</v>
      </c>
    </row>
    <row r="490" s="2" customFormat="1" ht="16.5" customHeight="1">
      <c r="A490" s="39"/>
      <c r="B490" s="40"/>
      <c r="C490" s="278" t="s">
        <v>707</v>
      </c>
      <c r="D490" s="278" t="s">
        <v>253</v>
      </c>
      <c r="E490" s="279" t="s">
        <v>708</v>
      </c>
      <c r="F490" s="280" t="s">
        <v>709</v>
      </c>
      <c r="G490" s="281" t="s">
        <v>138</v>
      </c>
      <c r="H490" s="282">
        <v>2</v>
      </c>
      <c r="I490" s="283"/>
      <c r="J490" s="284">
        <f>ROUND(I490*H490,2)</f>
        <v>0</v>
      </c>
      <c r="K490" s="285"/>
      <c r="L490" s="286"/>
      <c r="M490" s="287" t="s">
        <v>1</v>
      </c>
      <c r="N490" s="288" t="s">
        <v>40</v>
      </c>
      <c r="O490" s="92"/>
      <c r="P490" s="230">
        <f>O490*H490</f>
        <v>0</v>
      </c>
      <c r="Q490" s="230">
        <v>0.0022000000000000001</v>
      </c>
      <c r="R490" s="230">
        <f>Q490*H490</f>
        <v>0.0044000000000000003</v>
      </c>
      <c r="S490" s="230">
        <v>0</v>
      </c>
      <c r="T490" s="23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2" t="s">
        <v>336</v>
      </c>
      <c r="AT490" s="232" t="s">
        <v>253</v>
      </c>
      <c r="AU490" s="232" t="s">
        <v>85</v>
      </c>
      <c r="AY490" s="18" t="s">
        <v>132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18" t="s">
        <v>83</v>
      </c>
      <c r="BK490" s="233">
        <f>ROUND(I490*H490,2)</f>
        <v>0</v>
      </c>
      <c r="BL490" s="18" t="s">
        <v>236</v>
      </c>
      <c r="BM490" s="232" t="s">
        <v>710</v>
      </c>
    </row>
    <row r="491" s="2" customFormat="1" ht="16.5" customHeight="1">
      <c r="A491" s="39"/>
      <c r="B491" s="40"/>
      <c r="C491" s="220" t="s">
        <v>711</v>
      </c>
      <c r="D491" s="220" t="s">
        <v>135</v>
      </c>
      <c r="E491" s="221" t="s">
        <v>712</v>
      </c>
      <c r="F491" s="222" t="s">
        <v>713</v>
      </c>
      <c r="G491" s="223" t="s">
        <v>138</v>
      </c>
      <c r="H491" s="224">
        <v>13</v>
      </c>
      <c r="I491" s="225"/>
      <c r="J491" s="226">
        <f>ROUND(I491*H491,2)</f>
        <v>0</v>
      </c>
      <c r="K491" s="227"/>
      <c r="L491" s="45"/>
      <c r="M491" s="228" t="s">
        <v>1</v>
      </c>
      <c r="N491" s="229" t="s">
        <v>40</v>
      </c>
      <c r="O491" s="92"/>
      <c r="P491" s="230">
        <f>O491*H491</f>
        <v>0</v>
      </c>
      <c r="Q491" s="230">
        <v>0</v>
      </c>
      <c r="R491" s="230">
        <f>Q491*H491</f>
        <v>0</v>
      </c>
      <c r="S491" s="230">
        <v>0</v>
      </c>
      <c r="T491" s="23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2" t="s">
        <v>236</v>
      </c>
      <c r="AT491" s="232" t="s">
        <v>135</v>
      </c>
      <c r="AU491" s="232" t="s">
        <v>85</v>
      </c>
      <c r="AY491" s="18" t="s">
        <v>132</v>
      </c>
      <c r="BE491" s="233">
        <f>IF(N491="základní",J491,0)</f>
        <v>0</v>
      </c>
      <c r="BF491" s="233">
        <f>IF(N491="snížená",J491,0)</f>
        <v>0</v>
      </c>
      <c r="BG491" s="233">
        <f>IF(N491="zákl. přenesená",J491,0)</f>
        <v>0</v>
      </c>
      <c r="BH491" s="233">
        <f>IF(N491="sníž. přenesená",J491,0)</f>
        <v>0</v>
      </c>
      <c r="BI491" s="233">
        <f>IF(N491="nulová",J491,0)</f>
        <v>0</v>
      </c>
      <c r="BJ491" s="18" t="s">
        <v>83</v>
      </c>
      <c r="BK491" s="233">
        <f>ROUND(I491*H491,2)</f>
        <v>0</v>
      </c>
      <c r="BL491" s="18" t="s">
        <v>236</v>
      </c>
      <c r="BM491" s="232" t="s">
        <v>714</v>
      </c>
    </row>
    <row r="492" s="2" customFormat="1" ht="16.5" customHeight="1">
      <c r="A492" s="39"/>
      <c r="B492" s="40"/>
      <c r="C492" s="278" t="s">
        <v>715</v>
      </c>
      <c r="D492" s="278" t="s">
        <v>253</v>
      </c>
      <c r="E492" s="279" t="s">
        <v>716</v>
      </c>
      <c r="F492" s="280" t="s">
        <v>717</v>
      </c>
      <c r="G492" s="281" t="s">
        <v>138</v>
      </c>
      <c r="H492" s="282">
        <v>13</v>
      </c>
      <c r="I492" s="283"/>
      <c r="J492" s="284">
        <f>ROUND(I492*H492,2)</f>
        <v>0</v>
      </c>
      <c r="K492" s="285"/>
      <c r="L492" s="286"/>
      <c r="M492" s="287" t="s">
        <v>1</v>
      </c>
      <c r="N492" s="288" t="s">
        <v>40</v>
      </c>
      <c r="O492" s="92"/>
      <c r="P492" s="230">
        <f>O492*H492</f>
        <v>0</v>
      </c>
      <c r="Q492" s="230">
        <v>0.00014999999999999999</v>
      </c>
      <c r="R492" s="230">
        <f>Q492*H492</f>
        <v>0.0019499999999999999</v>
      </c>
      <c r="S492" s="230">
        <v>0</v>
      </c>
      <c r="T492" s="23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2" t="s">
        <v>336</v>
      </c>
      <c r="AT492" s="232" t="s">
        <v>253</v>
      </c>
      <c r="AU492" s="232" t="s">
        <v>85</v>
      </c>
      <c r="AY492" s="18" t="s">
        <v>132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8" t="s">
        <v>83</v>
      </c>
      <c r="BK492" s="233">
        <f>ROUND(I492*H492,2)</f>
        <v>0</v>
      </c>
      <c r="BL492" s="18" t="s">
        <v>236</v>
      </c>
      <c r="BM492" s="232" t="s">
        <v>718</v>
      </c>
    </row>
    <row r="493" s="2" customFormat="1" ht="24.15" customHeight="1">
      <c r="A493" s="39"/>
      <c r="B493" s="40"/>
      <c r="C493" s="220" t="s">
        <v>292</v>
      </c>
      <c r="D493" s="220" t="s">
        <v>135</v>
      </c>
      <c r="E493" s="221" t="s">
        <v>719</v>
      </c>
      <c r="F493" s="222" t="s">
        <v>720</v>
      </c>
      <c r="G493" s="223" t="s">
        <v>138</v>
      </c>
      <c r="H493" s="224">
        <v>5</v>
      </c>
      <c r="I493" s="225"/>
      <c r="J493" s="226">
        <f>ROUND(I493*H493,2)</f>
        <v>0</v>
      </c>
      <c r="K493" s="227"/>
      <c r="L493" s="45"/>
      <c r="M493" s="228" t="s">
        <v>1</v>
      </c>
      <c r="N493" s="229" t="s">
        <v>40</v>
      </c>
      <c r="O493" s="92"/>
      <c r="P493" s="230">
        <f>O493*H493</f>
        <v>0</v>
      </c>
      <c r="Q493" s="230">
        <v>0.00044999999999999999</v>
      </c>
      <c r="R493" s="230">
        <f>Q493*H493</f>
        <v>0.0022499999999999998</v>
      </c>
      <c r="S493" s="230">
        <v>0</v>
      </c>
      <c r="T493" s="23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2" t="s">
        <v>236</v>
      </c>
      <c r="AT493" s="232" t="s">
        <v>135</v>
      </c>
      <c r="AU493" s="232" t="s">
        <v>85</v>
      </c>
      <c r="AY493" s="18" t="s">
        <v>132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18" t="s">
        <v>83</v>
      </c>
      <c r="BK493" s="233">
        <f>ROUND(I493*H493,2)</f>
        <v>0</v>
      </c>
      <c r="BL493" s="18" t="s">
        <v>236</v>
      </c>
      <c r="BM493" s="232" t="s">
        <v>721</v>
      </c>
    </row>
    <row r="494" s="13" customFormat="1">
      <c r="A494" s="13"/>
      <c r="B494" s="234"/>
      <c r="C494" s="235"/>
      <c r="D494" s="236" t="s">
        <v>141</v>
      </c>
      <c r="E494" s="237" t="s">
        <v>1</v>
      </c>
      <c r="F494" s="238" t="s">
        <v>722</v>
      </c>
      <c r="G494" s="235"/>
      <c r="H494" s="237" t="s">
        <v>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141</v>
      </c>
      <c r="AU494" s="244" t="s">
        <v>85</v>
      </c>
      <c r="AV494" s="13" t="s">
        <v>83</v>
      </c>
      <c r="AW494" s="13" t="s">
        <v>32</v>
      </c>
      <c r="AX494" s="13" t="s">
        <v>75</v>
      </c>
      <c r="AY494" s="244" t="s">
        <v>132</v>
      </c>
    </row>
    <row r="495" s="14" customFormat="1">
      <c r="A495" s="14"/>
      <c r="B495" s="245"/>
      <c r="C495" s="246"/>
      <c r="D495" s="236" t="s">
        <v>141</v>
      </c>
      <c r="E495" s="247" t="s">
        <v>1</v>
      </c>
      <c r="F495" s="248" t="s">
        <v>723</v>
      </c>
      <c r="G495" s="246"/>
      <c r="H495" s="249">
        <v>5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141</v>
      </c>
      <c r="AU495" s="255" t="s">
        <v>85</v>
      </c>
      <c r="AV495" s="14" t="s">
        <v>85</v>
      </c>
      <c r="AW495" s="14" t="s">
        <v>32</v>
      </c>
      <c r="AX495" s="14" t="s">
        <v>83</v>
      </c>
      <c r="AY495" s="255" t="s">
        <v>132</v>
      </c>
    </row>
    <row r="496" s="2" customFormat="1" ht="33" customHeight="1">
      <c r="A496" s="39"/>
      <c r="B496" s="40"/>
      <c r="C496" s="278" t="s">
        <v>724</v>
      </c>
      <c r="D496" s="278" t="s">
        <v>253</v>
      </c>
      <c r="E496" s="279" t="s">
        <v>725</v>
      </c>
      <c r="F496" s="280" t="s">
        <v>726</v>
      </c>
      <c r="G496" s="281" t="s">
        <v>138</v>
      </c>
      <c r="H496" s="282">
        <v>5</v>
      </c>
      <c r="I496" s="283"/>
      <c r="J496" s="284">
        <f>ROUND(I496*H496,2)</f>
        <v>0</v>
      </c>
      <c r="K496" s="285"/>
      <c r="L496" s="286"/>
      <c r="M496" s="287" t="s">
        <v>1</v>
      </c>
      <c r="N496" s="288" t="s">
        <v>40</v>
      </c>
      <c r="O496" s="92"/>
      <c r="P496" s="230">
        <f>O496*H496</f>
        <v>0</v>
      </c>
      <c r="Q496" s="230">
        <v>0.016</v>
      </c>
      <c r="R496" s="230">
        <f>Q496*H496</f>
        <v>0.080000000000000002</v>
      </c>
      <c r="S496" s="230">
        <v>0</v>
      </c>
      <c r="T496" s="23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2" t="s">
        <v>336</v>
      </c>
      <c r="AT496" s="232" t="s">
        <v>253</v>
      </c>
      <c r="AU496" s="232" t="s">
        <v>85</v>
      </c>
      <c r="AY496" s="18" t="s">
        <v>132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8" t="s">
        <v>83</v>
      </c>
      <c r="BK496" s="233">
        <f>ROUND(I496*H496,2)</f>
        <v>0</v>
      </c>
      <c r="BL496" s="18" t="s">
        <v>236</v>
      </c>
      <c r="BM496" s="232" t="s">
        <v>727</v>
      </c>
    </row>
    <row r="497" s="2" customFormat="1" ht="24.15" customHeight="1">
      <c r="A497" s="39"/>
      <c r="B497" s="40"/>
      <c r="C497" s="220" t="s">
        <v>728</v>
      </c>
      <c r="D497" s="220" t="s">
        <v>135</v>
      </c>
      <c r="E497" s="221" t="s">
        <v>729</v>
      </c>
      <c r="F497" s="222" t="s">
        <v>730</v>
      </c>
      <c r="G497" s="223" t="s">
        <v>138</v>
      </c>
      <c r="H497" s="224">
        <v>7</v>
      </c>
      <c r="I497" s="225"/>
      <c r="J497" s="226">
        <f>ROUND(I497*H497,2)</f>
        <v>0</v>
      </c>
      <c r="K497" s="227"/>
      <c r="L497" s="45"/>
      <c r="M497" s="228" t="s">
        <v>1</v>
      </c>
      <c r="N497" s="229" t="s">
        <v>40</v>
      </c>
      <c r="O497" s="92"/>
      <c r="P497" s="230">
        <f>O497*H497</f>
        <v>0</v>
      </c>
      <c r="Q497" s="230">
        <v>0.00046000000000000001</v>
      </c>
      <c r="R497" s="230">
        <f>Q497*H497</f>
        <v>0.0032200000000000002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236</v>
      </c>
      <c r="AT497" s="232" t="s">
        <v>135</v>
      </c>
      <c r="AU497" s="232" t="s">
        <v>85</v>
      </c>
      <c r="AY497" s="18" t="s">
        <v>132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83</v>
      </c>
      <c r="BK497" s="233">
        <f>ROUND(I497*H497,2)</f>
        <v>0</v>
      </c>
      <c r="BL497" s="18" t="s">
        <v>236</v>
      </c>
      <c r="BM497" s="232" t="s">
        <v>731</v>
      </c>
    </row>
    <row r="498" s="13" customFormat="1">
      <c r="A498" s="13"/>
      <c r="B498" s="234"/>
      <c r="C498" s="235"/>
      <c r="D498" s="236" t="s">
        <v>141</v>
      </c>
      <c r="E498" s="237" t="s">
        <v>1</v>
      </c>
      <c r="F498" s="238" t="s">
        <v>732</v>
      </c>
      <c r="G498" s="235"/>
      <c r="H498" s="237" t="s">
        <v>1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141</v>
      </c>
      <c r="AU498" s="244" t="s">
        <v>85</v>
      </c>
      <c r="AV498" s="13" t="s">
        <v>83</v>
      </c>
      <c r="AW498" s="13" t="s">
        <v>32</v>
      </c>
      <c r="AX498" s="13" t="s">
        <v>75</v>
      </c>
      <c r="AY498" s="244" t="s">
        <v>132</v>
      </c>
    </row>
    <row r="499" s="14" customFormat="1">
      <c r="A499" s="14"/>
      <c r="B499" s="245"/>
      <c r="C499" s="246"/>
      <c r="D499" s="236" t="s">
        <v>141</v>
      </c>
      <c r="E499" s="247" t="s">
        <v>1</v>
      </c>
      <c r="F499" s="248" t="s">
        <v>733</v>
      </c>
      <c r="G499" s="246"/>
      <c r="H499" s="249">
        <v>7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141</v>
      </c>
      <c r="AU499" s="255" t="s">
        <v>85</v>
      </c>
      <c r="AV499" s="14" t="s">
        <v>85</v>
      </c>
      <c r="AW499" s="14" t="s">
        <v>32</v>
      </c>
      <c r="AX499" s="14" t="s">
        <v>83</v>
      </c>
      <c r="AY499" s="255" t="s">
        <v>132</v>
      </c>
    </row>
    <row r="500" s="2" customFormat="1" ht="33" customHeight="1">
      <c r="A500" s="39"/>
      <c r="B500" s="40"/>
      <c r="C500" s="278" t="s">
        <v>734</v>
      </c>
      <c r="D500" s="278" t="s">
        <v>253</v>
      </c>
      <c r="E500" s="279" t="s">
        <v>735</v>
      </c>
      <c r="F500" s="280" t="s">
        <v>736</v>
      </c>
      <c r="G500" s="281" t="s">
        <v>138</v>
      </c>
      <c r="H500" s="282">
        <v>7</v>
      </c>
      <c r="I500" s="283"/>
      <c r="J500" s="284">
        <f>ROUND(I500*H500,2)</f>
        <v>0</v>
      </c>
      <c r="K500" s="285"/>
      <c r="L500" s="286"/>
      <c r="M500" s="287" t="s">
        <v>1</v>
      </c>
      <c r="N500" s="288" t="s">
        <v>40</v>
      </c>
      <c r="O500" s="92"/>
      <c r="P500" s="230">
        <f>O500*H500</f>
        <v>0</v>
      </c>
      <c r="Q500" s="230">
        <v>0.025999999999999999</v>
      </c>
      <c r="R500" s="230">
        <f>Q500*H500</f>
        <v>0.182</v>
      </c>
      <c r="S500" s="230">
        <v>0</v>
      </c>
      <c r="T500" s="23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2" t="s">
        <v>336</v>
      </c>
      <c r="AT500" s="232" t="s">
        <v>253</v>
      </c>
      <c r="AU500" s="232" t="s">
        <v>85</v>
      </c>
      <c r="AY500" s="18" t="s">
        <v>132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8" t="s">
        <v>83</v>
      </c>
      <c r="BK500" s="233">
        <f>ROUND(I500*H500,2)</f>
        <v>0</v>
      </c>
      <c r="BL500" s="18" t="s">
        <v>236</v>
      </c>
      <c r="BM500" s="232" t="s">
        <v>737</v>
      </c>
    </row>
    <row r="501" s="2" customFormat="1" ht="33" customHeight="1">
      <c r="A501" s="39"/>
      <c r="B501" s="40"/>
      <c r="C501" s="220" t="s">
        <v>738</v>
      </c>
      <c r="D501" s="220" t="s">
        <v>135</v>
      </c>
      <c r="E501" s="221" t="s">
        <v>739</v>
      </c>
      <c r="F501" s="222" t="s">
        <v>740</v>
      </c>
      <c r="G501" s="223" t="s">
        <v>138</v>
      </c>
      <c r="H501" s="224">
        <v>2</v>
      </c>
      <c r="I501" s="225"/>
      <c r="J501" s="226">
        <f>ROUND(I501*H501,2)</f>
        <v>0</v>
      </c>
      <c r="K501" s="227"/>
      <c r="L501" s="45"/>
      <c r="M501" s="228" t="s">
        <v>1</v>
      </c>
      <c r="N501" s="229" t="s">
        <v>40</v>
      </c>
      <c r="O501" s="92"/>
      <c r="P501" s="230">
        <f>O501*H501</f>
        <v>0</v>
      </c>
      <c r="Q501" s="230">
        <v>0.00040999999999999999</v>
      </c>
      <c r="R501" s="230">
        <f>Q501*H501</f>
        <v>0.00081999999999999998</v>
      </c>
      <c r="S501" s="230">
        <v>0</v>
      </c>
      <c r="T501" s="231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2" t="s">
        <v>236</v>
      </c>
      <c r="AT501" s="232" t="s">
        <v>135</v>
      </c>
      <c r="AU501" s="232" t="s">
        <v>85</v>
      </c>
      <c r="AY501" s="18" t="s">
        <v>132</v>
      </c>
      <c r="BE501" s="233">
        <f>IF(N501="základní",J501,0)</f>
        <v>0</v>
      </c>
      <c r="BF501" s="233">
        <f>IF(N501="snížená",J501,0)</f>
        <v>0</v>
      </c>
      <c r="BG501" s="233">
        <f>IF(N501="zákl. přenesená",J501,0)</f>
        <v>0</v>
      </c>
      <c r="BH501" s="233">
        <f>IF(N501="sníž. přenesená",J501,0)</f>
        <v>0</v>
      </c>
      <c r="BI501" s="233">
        <f>IF(N501="nulová",J501,0)</f>
        <v>0</v>
      </c>
      <c r="BJ501" s="18" t="s">
        <v>83</v>
      </c>
      <c r="BK501" s="233">
        <f>ROUND(I501*H501,2)</f>
        <v>0</v>
      </c>
      <c r="BL501" s="18" t="s">
        <v>236</v>
      </c>
      <c r="BM501" s="232" t="s">
        <v>741</v>
      </c>
    </row>
    <row r="502" s="13" customFormat="1">
      <c r="A502" s="13"/>
      <c r="B502" s="234"/>
      <c r="C502" s="235"/>
      <c r="D502" s="236" t="s">
        <v>141</v>
      </c>
      <c r="E502" s="237" t="s">
        <v>1</v>
      </c>
      <c r="F502" s="238" t="s">
        <v>683</v>
      </c>
      <c r="G502" s="235"/>
      <c r="H502" s="237" t="s">
        <v>1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141</v>
      </c>
      <c r="AU502" s="244" t="s">
        <v>85</v>
      </c>
      <c r="AV502" s="13" t="s">
        <v>83</v>
      </c>
      <c r="AW502" s="13" t="s">
        <v>32</v>
      </c>
      <c r="AX502" s="13" t="s">
        <v>75</v>
      </c>
      <c r="AY502" s="244" t="s">
        <v>132</v>
      </c>
    </row>
    <row r="503" s="14" customFormat="1">
      <c r="A503" s="14"/>
      <c r="B503" s="245"/>
      <c r="C503" s="246"/>
      <c r="D503" s="236" t="s">
        <v>141</v>
      </c>
      <c r="E503" s="247" t="s">
        <v>1</v>
      </c>
      <c r="F503" s="248" t="s">
        <v>684</v>
      </c>
      <c r="G503" s="246"/>
      <c r="H503" s="249">
        <v>2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141</v>
      </c>
      <c r="AU503" s="255" t="s">
        <v>85</v>
      </c>
      <c r="AV503" s="14" t="s">
        <v>85</v>
      </c>
      <c r="AW503" s="14" t="s">
        <v>32</v>
      </c>
      <c r="AX503" s="14" t="s">
        <v>83</v>
      </c>
      <c r="AY503" s="255" t="s">
        <v>132</v>
      </c>
    </row>
    <row r="504" s="2" customFormat="1" ht="37.8" customHeight="1">
      <c r="A504" s="39"/>
      <c r="B504" s="40"/>
      <c r="C504" s="278" t="s">
        <v>742</v>
      </c>
      <c r="D504" s="278" t="s">
        <v>253</v>
      </c>
      <c r="E504" s="279" t="s">
        <v>743</v>
      </c>
      <c r="F504" s="280" t="s">
        <v>744</v>
      </c>
      <c r="G504" s="281" t="s">
        <v>138</v>
      </c>
      <c r="H504" s="282">
        <v>2</v>
      </c>
      <c r="I504" s="283"/>
      <c r="J504" s="284">
        <f>ROUND(I504*H504,2)</f>
        <v>0</v>
      </c>
      <c r="K504" s="285"/>
      <c r="L504" s="286"/>
      <c r="M504" s="287" t="s">
        <v>1</v>
      </c>
      <c r="N504" s="288" t="s">
        <v>40</v>
      </c>
      <c r="O504" s="92"/>
      <c r="P504" s="230">
        <f>O504*H504</f>
        <v>0</v>
      </c>
      <c r="Q504" s="230">
        <v>0.035000000000000003</v>
      </c>
      <c r="R504" s="230">
        <f>Q504*H504</f>
        <v>0.070000000000000007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336</v>
      </c>
      <c r="AT504" s="232" t="s">
        <v>253</v>
      </c>
      <c r="AU504" s="232" t="s">
        <v>85</v>
      </c>
      <c r="AY504" s="18" t="s">
        <v>132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83</v>
      </c>
      <c r="BK504" s="233">
        <f>ROUND(I504*H504,2)</f>
        <v>0</v>
      </c>
      <c r="BL504" s="18" t="s">
        <v>236</v>
      </c>
      <c r="BM504" s="232" t="s">
        <v>745</v>
      </c>
    </row>
    <row r="505" s="2" customFormat="1" ht="37.8" customHeight="1">
      <c r="A505" s="39"/>
      <c r="B505" s="40"/>
      <c r="C505" s="220" t="s">
        <v>746</v>
      </c>
      <c r="D505" s="220" t="s">
        <v>135</v>
      </c>
      <c r="E505" s="221" t="s">
        <v>747</v>
      </c>
      <c r="F505" s="222" t="s">
        <v>748</v>
      </c>
      <c r="G505" s="223" t="s">
        <v>323</v>
      </c>
      <c r="H505" s="224">
        <v>1</v>
      </c>
      <c r="I505" s="225"/>
      <c r="J505" s="226">
        <f>ROUND(I505*H505,2)</f>
        <v>0</v>
      </c>
      <c r="K505" s="227"/>
      <c r="L505" s="45"/>
      <c r="M505" s="228" t="s">
        <v>1</v>
      </c>
      <c r="N505" s="229" t="s">
        <v>40</v>
      </c>
      <c r="O505" s="92"/>
      <c r="P505" s="230">
        <f>O505*H505</f>
        <v>0</v>
      </c>
      <c r="Q505" s="230">
        <v>0</v>
      </c>
      <c r="R505" s="230">
        <f>Q505*H505</f>
        <v>0</v>
      </c>
      <c r="S505" s="230">
        <v>0</v>
      </c>
      <c r="T505" s="231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2" t="s">
        <v>236</v>
      </c>
      <c r="AT505" s="232" t="s">
        <v>135</v>
      </c>
      <c r="AU505" s="232" t="s">
        <v>85</v>
      </c>
      <c r="AY505" s="18" t="s">
        <v>132</v>
      </c>
      <c r="BE505" s="233">
        <f>IF(N505="základní",J505,0)</f>
        <v>0</v>
      </c>
      <c r="BF505" s="233">
        <f>IF(N505="snížená",J505,0)</f>
        <v>0</v>
      </c>
      <c r="BG505" s="233">
        <f>IF(N505="zákl. přenesená",J505,0)</f>
        <v>0</v>
      </c>
      <c r="BH505" s="233">
        <f>IF(N505="sníž. přenesená",J505,0)</f>
        <v>0</v>
      </c>
      <c r="BI505" s="233">
        <f>IF(N505="nulová",J505,0)</f>
        <v>0</v>
      </c>
      <c r="BJ505" s="18" t="s">
        <v>83</v>
      </c>
      <c r="BK505" s="233">
        <f>ROUND(I505*H505,2)</f>
        <v>0</v>
      </c>
      <c r="BL505" s="18" t="s">
        <v>236</v>
      </c>
      <c r="BM505" s="232" t="s">
        <v>749</v>
      </c>
    </row>
    <row r="506" s="2" customFormat="1" ht="33" customHeight="1">
      <c r="A506" s="39"/>
      <c r="B506" s="40"/>
      <c r="C506" s="220" t="s">
        <v>750</v>
      </c>
      <c r="D506" s="220" t="s">
        <v>135</v>
      </c>
      <c r="E506" s="221" t="s">
        <v>751</v>
      </c>
      <c r="F506" s="222" t="s">
        <v>752</v>
      </c>
      <c r="G506" s="223" t="s">
        <v>159</v>
      </c>
      <c r="H506" s="224">
        <v>1.0700000000000001</v>
      </c>
      <c r="I506" s="225"/>
      <c r="J506" s="226">
        <f>ROUND(I506*H506,2)</f>
        <v>0</v>
      </c>
      <c r="K506" s="227"/>
      <c r="L506" s="45"/>
      <c r="M506" s="228" t="s">
        <v>1</v>
      </c>
      <c r="N506" s="229" t="s">
        <v>40</v>
      </c>
      <c r="O506" s="92"/>
      <c r="P506" s="230">
        <f>O506*H506</f>
        <v>0</v>
      </c>
      <c r="Q506" s="230">
        <v>0</v>
      </c>
      <c r="R506" s="230">
        <f>Q506*H506</f>
        <v>0</v>
      </c>
      <c r="S506" s="230">
        <v>0</v>
      </c>
      <c r="T506" s="23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2" t="s">
        <v>236</v>
      </c>
      <c r="AT506" s="232" t="s">
        <v>135</v>
      </c>
      <c r="AU506" s="232" t="s">
        <v>85</v>
      </c>
      <c r="AY506" s="18" t="s">
        <v>132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18" t="s">
        <v>83</v>
      </c>
      <c r="BK506" s="233">
        <f>ROUND(I506*H506,2)</f>
        <v>0</v>
      </c>
      <c r="BL506" s="18" t="s">
        <v>236</v>
      </c>
      <c r="BM506" s="232" t="s">
        <v>753</v>
      </c>
    </row>
    <row r="507" s="12" customFormat="1" ht="22.8" customHeight="1">
      <c r="A507" s="12"/>
      <c r="B507" s="204"/>
      <c r="C507" s="205"/>
      <c r="D507" s="206" t="s">
        <v>74</v>
      </c>
      <c r="E507" s="218" t="s">
        <v>754</v>
      </c>
      <c r="F507" s="218" t="s">
        <v>755</v>
      </c>
      <c r="G507" s="205"/>
      <c r="H507" s="205"/>
      <c r="I507" s="208"/>
      <c r="J507" s="219">
        <f>BK507</f>
        <v>0</v>
      </c>
      <c r="K507" s="205"/>
      <c r="L507" s="210"/>
      <c r="M507" s="211"/>
      <c r="N507" s="212"/>
      <c r="O507" s="212"/>
      <c r="P507" s="213">
        <f>SUM(P508:P517)</f>
        <v>0</v>
      </c>
      <c r="Q507" s="212"/>
      <c r="R507" s="213">
        <f>SUM(R508:R517)</f>
        <v>0.16806000000000002</v>
      </c>
      <c r="S507" s="212"/>
      <c r="T507" s="214">
        <f>SUM(T508:T517)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5" t="s">
        <v>85</v>
      </c>
      <c r="AT507" s="216" t="s">
        <v>74</v>
      </c>
      <c r="AU507" s="216" t="s">
        <v>83</v>
      </c>
      <c r="AY507" s="215" t="s">
        <v>132</v>
      </c>
      <c r="BK507" s="217">
        <f>SUM(BK508:BK517)</f>
        <v>0</v>
      </c>
    </row>
    <row r="508" s="2" customFormat="1" ht="37.8" customHeight="1">
      <c r="A508" s="39"/>
      <c r="B508" s="40"/>
      <c r="C508" s="220" t="s">
        <v>756</v>
      </c>
      <c r="D508" s="220" t="s">
        <v>135</v>
      </c>
      <c r="E508" s="221" t="s">
        <v>757</v>
      </c>
      <c r="F508" s="222" t="s">
        <v>758</v>
      </c>
      <c r="G508" s="223" t="s">
        <v>323</v>
      </c>
      <c r="H508" s="224">
        <v>1</v>
      </c>
      <c r="I508" s="225"/>
      <c r="J508" s="226">
        <f>ROUND(I508*H508,2)</f>
        <v>0</v>
      </c>
      <c r="K508" s="227"/>
      <c r="L508" s="45"/>
      <c r="M508" s="228" t="s">
        <v>1</v>
      </c>
      <c r="N508" s="229" t="s">
        <v>40</v>
      </c>
      <c r="O508" s="92"/>
      <c r="P508" s="230">
        <f>O508*H508</f>
        <v>0</v>
      </c>
      <c r="Q508" s="230">
        <v>0</v>
      </c>
      <c r="R508" s="230">
        <f>Q508*H508</f>
        <v>0</v>
      </c>
      <c r="S508" s="230">
        <v>0</v>
      </c>
      <c r="T508" s="231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2" t="s">
        <v>236</v>
      </c>
      <c r="AT508" s="232" t="s">
        <v>135</v>
      </c>
      <c r="AU508" s="232" t="s">
        <v>85</v>
      </c>
      <c r="AY508" s="18" t="s">
        <v>132</v>
      </c>
      <c r="BE508" s="233">
        <f>IF(N508="základní",J508,0)</f>
        <v>0</v>
      </c>
      <c r="BF508" s="233">
        <f>IF(N508="snížená",J508,0)</f>
        <v>0</v>
      </c>
      <c r="BG508" s="233">
        <f>IF(N508="zákl. přenesená",J508,0)</f>
        <v>0</v>
      </c>
      <c r="BH508" s="233">
        <f>IF(N508="sníž. přenesená",J508,0)</f>
        <v>0</v>
      </c>
      <c r="BI508" s="233">
        <f>IF(N508="nulová",J508,0)</f>
        <v>0</v>
      </c>
      <c r="BJ508" s="18" t="s">
        <v>83</v>
      </c>
      <c r="BK508" s="233">
        <f>ROUND(I508*H508,2)</f>
        <v>0</v>
      </c>
      <c r="BL508" s="18" t="s">
        <v>236</v>
      </c>
      <c r="BM508" s="232" t="s">
        <v>759</v>
      </c>
    </row>
    <row r="509" s="2" customFormat="1" ht="24.15" customHeight="1">
      <c r="A509" s="39"/>
      <c r="B509" s="40"/>
      <c r="C509" s="220" t="s">
        <v>760</v>
      </c>
      <c r="D509" s="220" t="s">
        <v>135</v>
      </c>
      <c r="E509" s="221" t="s">
        <v>761</v>
      </c>
      <c r="F509" s="222" t="s">
        <v>762</v>
      </c>
      <c r="G509" s="223" t="s">
        <v>138</v>
      </c>
      <c r="H509" s="224">
        <v>1</v>
      </c>
      <c r="I509" s="225"/>
      <c r="J509" s="226">
        <f>ROUND(I509*H509,2)</f>
        <v>0</v>
      </c>
      <c r="K509" s="227"/>
      <c r="L509" s="45"/>
      <c r="M509" s="228" t="s">
        <v>1</v>
      </c>
      <c r="N509" s="229" t="s">
        <v>40</v>
      </c>
      <c r="O509" s="92"/>
      <c r="P509" s="230">
        <f>O509*H509</f>
        <v>0</v>
      </c>
      <c r="Q509" s="230">
        <v>0.00066</v>
      </c>
      <c r="R509" s="230">
        <f>Q509*H509</f>
        <v>0.00066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236</v>
      </c>
      <c r="AT509" s="232" t="s">
        <v>135</v>
      </c>
      <c r="AU509" s="232" t="s">
        <v>85</v>
      </c>
      <c r="AY509" s="18" t="s">
        <v>132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83</v>
      </c>
      <c r="BK509" s="233">
        <f>ROUND(I509*H509,2)</f>
        <v>0</v>
      </c>
      <c r="BL509" s="18" t="s">
        <v>236</v>
      </c>
      <c r="BM509" s="232" t="s">
        <v>763</v>
      </c>
    </row>
    <row r="510" s="13" customFormat="1">
      <c r="A510" s="13"/>
      <c r="B510" s="234"/>
      <c r="C510" s="235"/>
      <c r="D510" s="236" t="s">
        <v>141</v>
      </c>
      <c r="E510" s="237" t="s">
        <v>1</v>
      </c>
      <c r="F510" s="238" t="s">
        <v>764</v>
      </c>
      <c r="G510" s="235"/>
      <c r="H510" s="237" t="s">
        <v>1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4" t="s">
        <v>141</v>
      </c>
      <c r="AU510" s="244" t="s">
        <v>85</v>
      </c>
      <c r="AV510" s="13" t="s">
        <v>83</v>
      </c>
      <c r="AW510" s="13" t="s">
        <v>32</v>
      </c>
      <c r="AX510" s="13" t="s">
        <v>75</v>
      </c>
      <c r="AY510" s="244" t="s">
        <v>132</v>
      </c>
    </row>
    <row r="511" s="14" customFormat="1">
      <c r="A511" s="14"/>
      <c r="B511" s="245"/>
      <c r="C511" s="246"/>
      <c r="D511" s="236" t="s">
        <v>141</v>
      </c>
      <c r="E511" s="247" t="s">
        <v>1</v>
      </c>
      <c r="F511" s="248" t="s">
        <v>83</v>
      </c>
      <c r="G511" s="246"/>
      <c r="H511" s="249">
        <v>1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141</v>
      </c>
      <c r="AU511" s="255" t="s">
        <v>85</v>
      </c>
      <c r="AV511" s="14" t="s">
        <v>85</v>
      </c>
      <c r="AW511" s="14" t="s">
        <v>32</v>
      </c>
      <c r="AX511" s="14" t="s">
        <v>83</v>
      </c>
      <c r="AY511" s="255" t="s">
        <v>132</v>
      </c>
    </row>
    <row r="512" s="2" customFormat="1" ht="37.8" customHeight="1">
      <c r="A512" s="39"/>
      <c r="B512" s="40"/>
      <c r="C512" s="278" t="s">
        <v>765</v>
      </c>
      <c r="D512" s="278" t="s">
        <v>253</v>
      </c>
      <c r="E512" s="279" t="s">
        <v>766</v>
      </c>
      <c r="F512" s="280" t="s">
        <v>767</v>
      </c>
      <c r="G512" s="281" t="s">
        <v>138</v>
      </c>
      <c r="H512" s="282">
        <v>1</v>
      </c>
      <c r="I512" s="283"/>
      <c r="J512" s="284">
        <f>ROUND(I512*H512,2)</f>
        <v>0</v>
      </c>
      <c r="K512" s="285"/>
      <c r="L512" s="286"/>
      <c r="M512" s="287" t="s">
        <v>1</v>
      </c>
      <c r="N512" s="288" t="s">
        <v>40</v>
      </c>
      <c r="O512" s="92"/>
      <c r="P512" s="230">
        <f>O512*H512</f>
        <v>0</v>
      </c>
      <c r="Q512" s="230">
        <v>0.16500000000000001</v>
      </c>
      <c r="R512" s="230">
        <f>Q512*H512</f>
        <v>0.16500000000000001</v>
      </c>
      <c r="S512" s="230">
        <v>0</v>
      </c>
      <c r="T512" s="23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2" t="s">
        <v>336</v>
      </c>
      <c r="AT512" s="232" t="s">
        <v>253</v>
      </c>
      <c r="AU512" s="232" t="s">
        <v>85</v>
      </c>
      <c r="AY512" s="18" t="s">
        <v>132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8" t="s">
        <v>83</v>
      </c>
      <c r="BK512" s="233">
        <f>ROUND(I512*H512,2)</f>
        <v>0</v>
      </c>
      <c r="BL512" s="18" t="s">
        <v>236</v>
      </c>
      <c r="BM512" s="232" t="s">
        <v>768</v>
      </c>
    </row>
    <row r="513" s="2" customFormat="1" ht="16.5" customHeight="1">
      <c r="A513" s="39"/>
      <c r="B513" s="40"/>
      <c r="C513" s="220" t="s">
        <v>769</v>
      </c>
      <c r="D513" s="220" t="s">
        <v>135</v>
      </c>
      <c r="E513" s="221" t="s">
        <v>770</v>
      </c>
      <c r="F513" s="222" t="s">
        <v>771</v>
      </c>
      <c r="G513" s="223" t="s">
        <v>138</v>
      </c>
      <c r="H513" s="224">
        <v>1</v>
      </c>
      <c r="I513" s="225"/>
      <c r="J513" s="226">
        <f>ROUND(I513*H513,2)</f>
        <v>0</v>
      </c>
      <c r="K513" s="227"/>
      <c r="L513" s="45"/>
      <c r="M513" s="228" t="s">
        <v>1</v>
      </c>
      <c r="N513" s="229" t="s">
        <v>40</v>
      </c>
      <c r="O513" s="92"/>
      <c r="P513" s="230">
        <f>O513*H513</f>
        <v>0</v>
      </c>
      <c r="Q513" s="230">
        <v>0</v>
      </c>
      <c r="R513" s="230">
        <f>Q513*H513</f>
        <v>0</v>
      </c>
      <c r="S513" s="230">
        <v>0</v>
      </c>
      <c r="T513" s="23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2" t="s">
        <v>236</v>
      </c>
      <c r="AT513" s="232" t="s">
        <v>135</v>
      </c>
      <c r="AU513" s="232" t="s">
        <v>85</v>
      </c>
      <c r="AY513" s="18" t="s">
        <v>132</v>
      </c>
      <c r="BE513" s="233">
        <f>IF(N513="základní",J513,0)</f>
        <v>0</v>
      </c>
      <c r="BF513" s="233">
        <f>IF(N513="snížená",J513,0)</f>
        <v>0</v>
      </c>
      <c r="BG513" s="233">
        <f>IF(N513="zákl. přenesená",J513,0)</f>
        <v>0</v>
      </c>
      <c r="BH513" s="233">
        <f>IF(N513="sníž. přenesená",J513,0)</f>
        <v>0</v>
      </c>
      <c r="BI513" s="233">
        <f>IF(N513="nulová",J513,0)</f>
        <v>0</v>
      </c>
      <c r="BJ513" s="18" t="s">
        <v>83</v>
      </c>
      <c r="BK513" s="233">
        <f>ROUND(I513*H513,2)</f>
        <v>0</v>
      </c>
      <c r="BL513" s="18" t="s">
        <v>236</v>
      </c>
      <c r="BM513" s="232" t="s">
        <v>772</v>
      </c>
    </row>
    <row r="514" s="13" customFormat="1">
      <c r="A514" s="13"/>
      <c r="B514" s="234"/>
      <c r="C514" s="235"/>
      <c r="D514" s="236" t="s">
        <v>141</v>
      </c>
      <c r="E514" s="237" t="s">
        <v>1</v>
      </c>
      <c r="F514" s="238" t="s">
        <v>773</v>
      </c>
      <c r="G514" s="235"/>
      <c r="H514" s="237" t="s">
        <v>1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141</v>
      </c>
      <c r="AU514" s="244" t="s">
        <v>85</v>
      </c>
      <c r="AV514" s="13" t="s">
        <v>83</v>
      </c>
      <c r="AW514" s="13" t="s">
        <v>32</v>
      </c>
      <c r="AX514" s="13" t="s">
        <v>75</v>
      </c>
      <c r="AY514" s="244" t="s">
        <v>132</v>
      </c>
    </row>
    <row r="515" s="14" customFormat="1">
      <c r="A515" s="14"/>
      <c r="B515" s="245"/>
      <c r="C515" s="246"/>
      <c r="D515" s="236" t="s">
        <v>141</v>
      </c>
      <c r="E515" s="247" t="s">
        <v>1</v>
      </c>
      <c r="F515" s="248" t="s">
        <v>83</v>
      </c>
      <c r="G515" s="246"/>
      <c r="H515" s="249">
        <v>1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141</v>
      </c>
      <c r="AU515" s="255" t="s">
        <v>85</v>
      </c>
      <c r="AV515" s="14" t="s">
        <v>85</v>
      </c>
      <c r="AW515" s="14" t="s">
        <v>32</v>
      </c>
      <c r="AX515" s="14" t="s">
        <v>83</v>
      </c>
      <c r="AY515" s="255" t="s">
        <v>132</v>
      </c>
    </row>
    <row r="516" s="2" customFormat="1" ht="16.5" customHeight="1">
      <c r="A516" s="39"/>
      <c r="B516" s="40"/>
      <c r="C516" s="278" t="s">
        <v>774</v>
      </c>
      <c r="D516" s="278" t="s">
        <v>253</v>
      </c>
      <c r="E516" s="279" t="s">
        <v>686</v>
      </c>
      <c r="F516" s="280" t="s">
        <v>687</v>
      </c>
      <c r="G516" s="281" t="s">
        <v>138</v>
      </c>
      <c r="H516" s="282">
        <v>1</v>
      </c>
      <c r="I516" s="283"/>
      <c r="J516" s="284">
        <f>ROUND(I516*H516,2)</f>
        <v>0</v>
      </c>
      <c r="K516" s="285"/>
      <c r="L516" s="286"/>
      <c r="M516" s="287" t="s">
        <v>1</v>
      </c>
      <c r="N516" s="288" t="s">
        <v>40</v>
      </c>
      <c r="O516" s="92"/>
      <c r="P516" s="230">
        <f>O516*H516</f>
        <v>0</v>
      </c>
      <c r="Q516" s="230">
        <v>0.0023999999999999998</v>
      </c>
      <c r="R516" s="230">
        <f>Q516*H516</f>
        <v>0.0023999999999999998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336</v>
      </c>
      <c r="AT516" s="232" t="s">
        <v>253</v>
      </c>
      <c r="AU516" s="232" t="s">
        <v>85</v>
      </c>
      <c r="AY516" s="18" t="s">
        <v>132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83</v>
      </c>
      <c r="BK516" s="233">
        <f>ROUND(I516*H516,2)</f>
        <v>0</v>
      </c>
      <c r="BL516" s="18" t="s">
        <v>236</v>
      </c>
      <c r="BM516" s="232" t="s">
        <v>775</v>
      </c>
    </row>
    <row r="517" s="2" customFormat="1" ht="33" customHeight="1">
      <c r="A517" s="39"/>
      <c r="B517" s="40"/>
      <c r="C517" s="220" t="s">
        <v>776</v>
      </c>
      <c r="D517" s="220" t="s">
        <v>135</v>
      </c>
      <c r="E517" s="221" t="s">
        <v>777</v>
      </c>
      <c r="F517" s="222" t="s">
        <v>778</v>
      </c>
      <c r="G517" s="223" t="s">
        <v>779</v>
      </c>
      <c r="H517" s="289"/>
      <c r="I517" s="225"/>
      <c r="J517" s="226">
        <f>ROUND(I517*H517,2)</f>
        <v>0</v>
      </c>
      <c r="K517" s="227"/>
      <c r="L517" s="45"/>
      <c r="M517" s="228" t="s">
        <v>1</v>
      </c>
      <c r="N517" s="229" t="s">
        <v>40</v>
      </c>
      <c r="O517" s="92"/>
      <c r="P517" s="230">
        <f>O517*H517</f>
        <v>0</v>
      </c>
      <c r="Q517" s="230">
        <v>0</v>
      </c>
      <c r="R517" s="230">
        <f>Q517*H517</f>
        <v>0</v>
      </c>
      <c r="S517" s="230">
        <v>0</v>
      </c>
      <c r="T517" s="231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2" t="s">
        <v>236</v>
      </c>
      <c r="AT517" s="232" t="s">
        <v>135</v>
      </c>
      <c r="AU517" s="232" t="s">
        <v>85</v>
      </c>
      <c r="AY517" s="18" t="s">
        <v>132</v>
      </c>
      <c r="BE517" s="233">
        <f>IF(N517="základní",J517,0)</f>
        <v>0</v>
      </c>
      <c r="BF517" s="233">
        <f>IF(N517="snížená",J517,0)</f>
        <v>0</v>
      </c>
      <c r="BG517" s="233">
        <f>IF(N517="zákl. přenesená",J517,0)</f>
        <v>0</v>
      </c>
      <c r="BH517" s="233">
        <f>IF(N517="sníž. přenesená",J517,0)</f>
        <v>0</v>
      </c>
      <c r="BI517" s="233">
        <f>IF(N517="nulová",J517,0)</f>
        <v>0</v>
      </c>
      <c r="BJ517" s="18" t="s">
        <v>83</v>
      </c>
      <c r="BK517" s="233">
        <f>ROUND(I517*H517,2)</f>
        <v>0</v>
      </c>
      <c r="BL517" s="18" t="s">
        <v>236</v>
      </c>
      <c r="BM517" s="232" t="s">
        <v>780</v>
      </c>
    </row>
    <row r="518" s="12" customFormat="1" ht="22.8" customHeight="1">
      <c r="A518" s="12"/>
      <c r="B518" s="204"/>
      <c r="C518" s="205"/>
      <c r="D518" s="206" t="s">
        <v>74</v>
      </c>
      <c r="E518" s="218" t="s">
        <v>781</v>
      </c>
      <c r="F518" s="218" t="s">
        <v>782</v>
      </c>
      <c r="G518" s="205"/>
      <c r="H518" s="205"/>
      <c r="I518" s="208"/>
      <c r="J518" s="219">
        <f>BK518</f>
        <v>0</v>
      </c>
      <c r="K518" s="205"/>
      <c r="L518" s="210"/>
      <c r="M518" s="211"/>
      <c r="N518" s="212"/>
      <c r="O518" s="212"/>
      <c r="P518" s="213">
        <f>SUM(P519:P562)</f>
        <v>0</v>
      </c>
      <c r="Q518" s="212"/>
      <c r="R518" s="213">
        <f>SUM(R519:R562)</f>
        <v>0.46901724999999994</v>
      </c>
      <c r="S518" s="212"/>
      <c r="T518" s="214">
        <f>SUM(T519:T562)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5" t="s">
        <v>85</v>
      </c>
      <c r="AT518" s="216" t="s">
        <v>74</v>
      </c>
      <c r="AU518" s="216" t="s">
        <v>83</v>
      </c>
      <c r="AY518" s="215" t="s">
        <v>132</v>
      </c>
      <c r="BK518" s="217">
        <f>SUM(BK519:BK562)</f>
        <v>0</v>
      </c>
    </row>
    <row r="519" s="2" customFormat="1" ht="16.5" customHeight="1">
      <c r="A519" s="39"/>
      <c r="B519" s="40"/>
      <c r="C519" s="220" t="s">
        <v>783</v>
      </c>
      <c r="D519" s="220" t="s">
        <v>135</v>
      </c>
      <c r="E519" s="221" t="s">
        <v>784</v>
      </c>
      <c r="F519" s="222" t="s">
        <v>785</v>
      </c>
      <c r="G519" s="223" t="s">
        <v>166</v>
      </c>
      <c r="H519" s="224">
        <v>11.904999999999999</v>
      </c>
      <c r="I519" s="225"/>
      <c r="J519" s="226">
        <f>ROUND(I519*H519,2)</f>
        <v>0</v>
      </c>
      <c r="K519" s="227"/>
      <c r="L519" s="45"/>
      <c r="M519" s="228" t="s">
        <v>1</v>
      </c>
      <c r="N519" s="229" t="s">
        <v>40</v>
      </c>
      <c r="O519" s="92"/>
      <c r="P519" s="230">
        <f>O519*H519</f>
        <v>0</v>
      </c>
      <c r="Q519" s="230">
        <v>0.00029999999999999997</v>
      </c>
      <c r="R519" s="230">
        <f>Q519*H519</f>
        <v>0.0035714999999999996</v>
      </c>
      <c r="S519" s="230">
        <v>0</v>
      </c>
      <c r="T519" s="231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2" t="s">
        <v>236</v>
      </c>
      <c r="AT519" s="232" t="s">
        <v>135</v>
      </c>
      <c r="AU519" s="232" t="s">
        <v>85</v>
      </c>
      <c r="AY519" s="18" t="s">
        <v>132</v>
      </c>
      <c r="BE519" s="233">
        <f>IF(N519="základní",J519,0)</f>
        <v>0</v>
      </c>
      <c r="BF519" s="233">
        <f>IF(N519="snížená",J519,0)</f>
        <v>0</v>
      </c>
      <c r="BG519" s="233">
        <f>IF(N519="zákl. přenesená",J519,0)</f>
        <v>0</v>
      </c>
      <c r="BH519" s="233">
        <f>IF(N519="sníž. přenesená",J519,0)</f>
        <v>0</v>
      </c>
      <c r="BI519" s="233">
        <f>IF(N519="nulová",J519,0)</f>
        <v>0</v>
      </c>
      <c r="BJ519" s="18" t="s">
        <v>83</v>
      </c>
      <c r="BK519" s="233">
        <f>ROUND(I519*H519,2)</f>
        <v>0</v>
      </c>
      <c r="BL519" s="18" t="s">
        <v>236</v>
      </c>
      <c r="BM519" s="232" t="s">
        <v>786</v>
      </c>
    </row>
    <row r="520" s="2" customFormat="1" ht="24.15" customHeight="1">
      <c r="A520" s="39"/>
      <c r="B520" s="40"/>
      <c r="C520" s="220" t="s">
        <v>787</v>
      </c>
      <c r="D520" s="220" t="s">
        <v>135</v>
      </c>
      <c r="E520" s="221" t="s">
        <v>788</v>
      </c>
      <c r="F520" s="222" t="s">
        <v>789</v>
      </c>
      <c r="G520" s="223" t="s">
        <v>230</v>
      </c>
      <c r="H520" s="224">
        <v>1.6000000000000001</v>
      </c>
      <c r="I520" s="225"/>
      <c r="J520" s="226">
        <f>ROUND(I520*H520,2)</f>
        <v>0</v>
      </c>
      <c r="K520" s="227"/>
      <c r="L520" s="45"/>
      <c r="M520" s="228" t="s">
        <v>1</v>
      </c>
      <c r="N520" s="229" t="s">
        <v>40</v>
      </c>
      <c r="O520" s="92"/>
      <c r="P520" s="230">
        <f>O520*H520</f>
        <v>0</v>
      </c>
      <c r="Q520" s="230">
        <v>0.00020000000000000001</v>
      </c>
      <c r="R520" s="230">
        <f>Q520*H520</f>
        <v>0.00032000000000000003</v>
      </c>
      <c r="S520" s="230">
        <v>0</v>
      </c>
      <c r="T520" s="231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2" t="s">
        <v>236</v>
      </c>
      <c r="AT520" s="232" t="s">
        <v>135</v>
      </c>
      <c r="AU520" s="232" t="s">
        <v>85</v>
      </c>
      <c r="AY520" s="18" t="s">
        <v>132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8" t="s">
        <v>83</v>
      </c>
      <c r="BK520" s="233">
        <f>ROUND(I520*H520,2)</f>
        <v>0</v>
      </c>
      <c r="BL520" s="18" t="s">
        <v>236</v>
      </c>
      <c r="BM520" s="232" t="s">
        <v>790</v>
      </c>
    </row>
    <row r="521" s="14" customFormat="1">
      <c r="A521" s="14"/>
      <c r="B521" s="245"/>
      <c r="C521" s="246"/>
      <c r="D521" s="236" t="s">
        <v>141</v>
      </c>
      <c r="E521" s="247" t="s">
        <v>1</v>
      </c>
      <c r="F521" s="248" t="s">
        <v>791</v>
      </c>
      <c r="G521" s="246"/>
      <c r="H521" s="249">
        <v>1.6000000000000001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141</v>
      </c>
      <c r="AU521" s="255" t="s">
        <v>85</v>
      </c>
      <c r="AV521" s="14" t="s">
        <v>85</v>
      </c>
      <c r="AW521" s="14" t="s">
        <v>32</v>
      </c>
      <c r="AX521" s="14" t="s">
        <v>83</v>
      </c>
      <c r="AY521" s="255" t="s">
        <v>132</v>
      </c>
    </row>
    <row r="522" s="2" customFormat="1" ht="21.75" customHeight="1">
      <c r="A522" s="39"/>
      <c r="B522" s="40"/>
      <c r="C522" s="278" t="s">
        <v>792</v>
      </c>
      <c r="D522" s="278" t="s">
        <v>253</v>
      </c>
      <c r="E522" s="279" t="s">
        <v>793</v>
      </c>
      <c r="F522" s="280" t="s">
        <v>794</v>
      </c>
      <c r="G522" s="281" t="s">
        <v>230</v>
      </c>
      <c r="H522" s="282">
        <v>1.76</v>
      </c>
      <c r="I522" s="283"/>
      <c r="J522" s="284">
        <f>ROUND(I522*H522,2)</f>
        <v>0</v>
      </c>
      <c r="K522" s="285"/>
      <c r="L522" s="286"/>
      <c r="M522" s="287" t="s">
        <v>1</v>
      </c>
      <c r="N522" s="288" t="s">
        <v>40</v>
      </c>
      <c r="O522" s="92"/>
      <c r="P522" s="230">
        <f>O522*H522</f>
        <v>0</v>
      </c>
      <c r="Q522" s="230">
        <v>0.00025999999999999998</v>
      </c>
      <c r="R522" s="230">
        <f>Q522*H522</f>
        <v>0.00045759999999999996</v>
      </c>
      <c r="S522" s="230">
        <v>0</v>
      </c>
      <c r="T522" s="23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2" t="s">
        <v>336</v>
      </c>
      <c r="AT522" s="232" t="s">
        <v>253</v>
      </c>
      <c r="AU522" s="232" t="s">
        <v>85</v>
      </c>
      <c r="AY522" s="18" t="s">
        <v>132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8" t="s">
        <v>83</v>
      </c>
      <c r="BK522" s="233">
        <f>ROUND(I522*H522,2)</f>
        <v>0</v>
      </c>
      <c r="BL522" s="18" t="s">
        <v>236</v>
      </c>
      <c r="BM522" s="232" t="s">
        <v>795</v>
      </c>
    </row>
    <row r="523" s="14" customFormat="1">
      <c r="A523" s="14"/>
      <c r="B523" s="245"/>
      <c r="C523" s="246"/>
      <c r="D523" s="236" t="s">
        <v>141</v>
      </c>
      <c r="E523" s="246"/>
      <c r="F523" s="248" t="s">
        <v>796</v>
      </c>
      <c r="G523" s="246"/>
      <c r="H523" s="249">
        <v>1.76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141</v>
      </c>
      <c r="AU523" s="255" t="s">
        <v>85</v>
      </c>
      <c r="AV523" s="14" t="s">
        <v>85</v>
      </c>
      <c r="AW523" s="14" t="s">
        <v>4</v>
      </c>
      <c r="AX523" s="14" t="s">
        <v>83</v>
      </c>
      <c r="AY523" s="255" t="s">
        <v>132</v>
      </c>
    </row>
    <row r="524" s="2" customFormat="1" ht="33" customHeight="1">
      <c r="A524" s="39"/>
      <c r="B524" s="40"/>
      <c r="C524" s="220" t="s">
        <v>797</v>
      </c>
      <c r="D524" s="220" t="s">
        <v>135</v>
      </c>
      <c r="E524" s="221" t="s">
        <v>798</v>
      </c>
      <c r="F524" s="222" t="s">
        <v>799</v>
      </c>
      <c r="G524" s="223" t="s">
        <v>166</v>
      </c>
      <c r="H524" s="224">
        <v>11.904999999999999</v>
      </c>
      <c r="I524" s="225"/>
      <c r="J524" s="226">
        <f>ROUND(I524*H524,2)</f>
        <v>0</v>
      </c>
      <c r="K524" s="227"/>
      <c r="L524" s="45"/>
      <c r="M524" s="228" t="s">
        <v>1</v>
      </c>
      <c r="N524" s="229" t="s">
        <v>40</v>
      </c>
      <c r="O524" s="92"/>
      <c r="P524" s="230">
        <f>O524*H524</f>
        <v>0</v>
      </c>
      <c r="Q524" s="230">
        <v>0.0090299999999999998</v>
      </c>
      <c r="R524" s="230">
        <f>Q524*H524</f>
        <v>0.10750214999999999</v>
      </c>
      <c r="S524" s="230">
        <v>0</v>
      </c>
      <c r="T524" s="23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2" t="s">
        <v>236</v>
      </c>
      <c r="AT524" s="232" t="s">
        <v>135</v>
      </c>
      <c r="AU524" s="232" t="s">
        <v>85</v>
      </c>
      <c r="AY524" s="18" t="s">
        <v>132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8" t="s">
        <v>83</v>
      </c>
      <c r="BK524" s="233">
        <f>ROUND(I524*H524,2)</f>
        <v>0</v>
      </c>
      <c r="BL524" s="18" t="s">
        <v>236</v>
      </c>
      <c r="BM524" s="232" t="s">
        <v>800</v>
      </c>
    </row>
    <row r="525" s="13" customFormat="1">
      <c r="A525" s="13"/>
      <c r="B525" s="234"/>
      <c r="C525" s="235"/>
      <c r="D525" s="236" t="s">
        <v>141</v>
      </c>
      <c r="E525" s="237" t="s">
        <v>1</v>
      </c>
      <c r="F525" s="238" t="s">
        <v>298</v>
      </c>
      <c r="G525" s="235"/>
      <c r="H525" s="237" t="s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141</v>
      </c>
      <c r="AU525" s="244" t="s">
        <v>85</v>
      </c>
      <c r="AV525" s="13" t="s">
        <v>83</v>
      </c>
      <c r="AW525" s="13" t="s">
        <v>32</v>
      </c>
      <c r="AX525" s="13" t="s">
        <v>75</v>
      </c>
      <c r="AY525" s="244" t="s">
        <v>132</v>
      </c>
    </row>
    <row r="526" s="14" customFormat="1">
      <c r="A526" s="14"/>
      <c r="B526" s="245"/>
      <c r="C526" s="246"/>
      <c r="D526" s="236" t="s">
        <v>141</v>
      </c>
      <c r="E526" s="247" t="s">
        <v>1</v>
      </c>
      <c r="F526" s="248" t="s">
        <v>133</v>
      </c>
      <c r="G526" s="246"/>
      <c r="H526" s="249">
        <v>3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141</v>
      </c>
      <c r="AU526" s="255" t="s">
        <v>85</v>
      </c>
      <c r="AV526" s="14" t="s">
        <v>85</v>
      </c>
      <c r="AW526" s="14" t="s">
        <v>32</v>
      </c>
      <c r="AX526" s="14" t="s">
        <v>75</v>
      </c>
      <c r="AY526" s="255" t="s">
        <v>132</v>
      </c>
    </row>
    <row r="527" s="13" customFormat="1">
      <c r="A527" s="13"/>
      <c r="B527" s="234"/>
      <c r="C527" s="235"/>
      <c r="D527" s="236" t="s">
        <v>141</v>
      </c>
      <c r="E527" s="237" t="s">
        <v>1</v>
      </c>
      <c r="F527" s="238" t="s">
        <v>299</v>
      </c>
      <c r="G527" s="235"/>
      <c r="H527" s="237" t="s">
        <v>1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141</v>
      </c>
      <c r="AU527" s="244" t="s">
        <v>85</v>
      </c>
      <c r="AV527" s="13" t="s">
        <v>83</v>
      </c>
      <c r="AW527" s="13" t="s">
        <v>32</v>
      </c>
      <c r="AX527" s="13" t="s">
        <v>75</v>
      </c>
      <c r="AY527" s="244" t="s">
        <v>132</v>
      </c>
    </row>
    <row r="528" s="14" customFormat="1">
      <c r="A528" s="14"/>
      <c r="B528" s="245"/>
      <c r="C528" s="246"/>
      <c r="D528" s="236" t="s">
        <v>141</v>
      </c>
      <c r="E528" s="247" t="s">
        <v>1</v>
      </c>
      <c r="F528" s="248" t="s">
        <v>300</v>
      </c>
      <c r="G528" s="246"/>
      <c r="H528" s="249">
        <v>2.2000000000000002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141</v>
      </c>
      <c r="AU528" s="255" t="s">
        <v>85</v>
      </c>
      <c r="AV528" s="14" t="s">
        <v>85</v>
      </c>
      <c r="AW528" s="14" t="s">
        <v>32</v>
      </c>
      <c r="AX528" s="14" t="s">
        <v>75</v>
      </c>
      <c r="AY528" s="255" t="s">
        <v>132</v>
      </c>
    </row>
    <row r="529" s="13" customFormat="1">
      <c r="A529" s="13"/>
      <c r="B529" s="234"/>
      <c r="C529" s="235"/>
      <c r="D529" s="236" t="s">
        <v>141</v>
      </c>
      <c r="E529" s="237" t="s">
        <v>1</v>
      </c>
      <c r="F529" s="238" t="s">
        <v>301</v>
      </c>
      <c r="G529" s="235"/>
      <c r="H529" s="237" t="s">
        <v>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141</v>
      </c>
      <c r="AU529" s="244" t="s">
        <v>85</v>
      </c>
      <c r="AV529" s="13" t="s">
        <v>83</v>
      </c>
      <c r="AW529" s="13" t="s">
        <v>32</v>
      </c>
      <c r="AX529" s="13" t="s">
        <v>75</v>
      </c>
      <c r="AY529" s="244" t="s">
        <v>132</v>
      </c>
    </row>
    <row r="530" s="14" customFormat="1">
      <c r="A530" s="14"/>
      <c r="B530" s="245"/>
      <c r="C530" s="246"/>
      <c r="D530" s="236" t="s">
        <v>141</v>
      </c>
      <c r="E530" s="247" t="s">
        <v>1</v>
      </c>
      <c r="F530" s="248" t="s">
        <v>300</v>
      </c>
      <c r="G530" s="246"/>
      <c r="H530" s="249">
        <v>2.2000000000000002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141</v>
      </c>
      <c r="AU530" s="255" t="s">
        <v>85</v>
      </c>
      <c r="AV530" s="14" t="s">
        <v>85</v>
      </c>
      <c r="AW530" s="14" t="s">
        <v>32</v>
      </c>
      <c r="AX530" s="14" t="s">
        <v>75</v>
      </c>
      <c r="AY530" s="255" t="s">
        <v>132</v>
      </c>
    </row>
    <row r="531" s="13" customFormat="1">
      <c r="A531" s="13"/>
      <c r="B531" s="234"/>
      <c r="C531" s="235"/>
      <c r="D531" s="236" t="s">
        <v>141</v>
      </c>
      <c r="E531" s="237" t="s">
        <v>1</v>
      </c>
      <c r="F531" s="238" t="s">
        <v>302</v>
      </c>
      <c r="G531" s="235"/>
      <c r="H531" s="237" t="s">
        <v>1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141</v>
      </c>
      <c r="AU531" s="244" t="s">
        <v>85</v>
      </c>
      <c r="AV531" s="13" t="s">
        <v>83</v>
      </c>
      <c r="AW531" s="13" t="s">
        <v>32</v>
      </c>
      <c r="AX531" s="13" t="s">
        <v>75</v>
      </c>
      <c r="AY531" s="244" t="s">
        <v>132</v>
      </c>
    </row>
    <row r="532" s="14" customFormat="1">
      <c r="A532" s="14"/>
      <c r="B532" s="245"/>
      <c r="C532" s="246"/>
      <c r="D532" s="236" t="s">
        <v>141</v>
      </c>
      <c r="E532" s="247" t="s">
        <v>1</v>
      </c>
      <c r="F532" s="248" t="s">
        <v>303</v>
      </c>
      <c r="G532" s="246"/>
      <c r="H532" s="249">
        <v>2.1000000000000001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141</v>
      </c>
      <c r="AU532" s="255" t="s">
        <v>85</v>
      </c>
      <c r="AV532" s="14" t="s">
        <v>85</v>
      </c>
      <c r="AW532" s="14" t="s">
        <v>32</v>
      </c>
      <c r="AX532" s="14" t="s">
        <v>75</v>
      </c>
      <c r="AY532" s="255" t="s">
        <v>132</v>
      </c>
    </row>
    <row r="533" s="13" customFormat="1">
      <c r="A533" s="13"/>
      <c r="B533" s="234"/>
      <c r="C533" s="235"/>
      <c r="D533" s="236" t="s">
        <v>141</v>
      </c>
      <c r="E533" s="237" t="s">
        <v>1</v>
      </c>
      <c r="F533" s="238" t="s">
        <v>240</v>
      </c>
      <c r="G533" s="235"/>
      <c r="H533" s="237" t="s">
        <v>1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141</v>
      </c>
      <c r="AU533" s="244" t="s">
        <v>85</v>
      </c>
      <c r="AV533" s="13" t="s">
        <v>83</v>
      </c>
      <c r="AW533" s="13" t="s">
        <v>32</v>
      </c>
      <c r="AX533" s="13" t="s">
        <v>75</v>
      </c>
      <c r="AY533" s="244" t="s">
        <v>132</v>
      </c>
    </row>
    <row r="534" s="14" customFormat="1">
      <c r="A534" s="14"/>
      <c r="B534" s="245"/>
      <c r="C534" s="246"/>
      <c r="D534" s="236" t="s">
        <v>141</v>
      </c>
      <c r="E534" s="247" t="s">
        <v>1</v>
      </c>
      <c r="F534" s="248" t="s">
        <v>330</v>
      </c>
      <c r="G534" s="246"/>
      <c r="H534" s="249">
        <v>2.4049999999999998</v>
      </c>
      <c r="I534" s="250"/>
      <c r="J534" s="246"/>
      <c r="K534" s="246"/>
      <c r="L534" s="251"/>
      <c r="M534" s="252"/>
      <c r="N534" s="253"/>
      <c r="O534" s="253"/>
      <c r="P534" s="253"/>
      <c r="Q534" s="253"/>
      <c r="R534" s="253"/>
      <c r="S534" s="253"/>
      <c r="T534" s="25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5" t="s">
        <v>141</v>
      </c>
      <c r="AU534" s="255" t="s">
        <v>85</v>
      </c>
      <c r="AV534" s="14" t="s">
        <v>85</v>
      </c>
      <c r="AW534" s="14" t="s">
        <v>32</v>
      </c>
      <c r="AX534" s="14" t="s">
        <v>75</v>
      </c>
      <c r="AY534" s="255" t="s">
        <v>132</v>
      </c>
    </row>
    <row r="535" s="15" customFormat="1">
      <c r="A535" s="15"/>
      <c r="B535" s="256"/>
      <c r="C535" s="257"/>
      <c r="D535" s="236" t="s">
        <v>141</v>
      </c>
      <c r="E535" s="258" t="s">
        <v>1</v>
      </c>
      <c r="F535" s="259" t="s">
        <v>149</v>
      </c>
      <c r="G535" s="257"/>
      <c r="H535" s="260">
        <v>11.904999999999999</v>
      </c>
      <c r="I535" s="261"/>
      <c r="J535" s="257"/>
      <c r="K535" s="257"/>
      <c r="L535" s="262"/>
      <c r="M535" s="263"/>
      <c r="N535" s="264"/>
      <c r="O535" s="264"/>
      <c r="P535" s="264"/>
      <c r="Q535" s="264"/>
      <c r="R535" s="264"/>
      <c r="S535" s="264"/>
      <c r="T535" s="26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6" t="s">
        <v>141</v>
      </c>
      <c r="AU535" s="266" t="s">
        <v>85</v>
      </c>
      <c r="AV535" s="15" t="s">
        <v>139</v>
      </c>
      <c r="AW535" s="15" t="s">
        <v>32</v>
      </c>
      <c r="AX535" s="15" t="s">
        <v>83</v>
      </c>
      <c r="AY535" s="266" t="s">
        <v>132</v>
      </c>
    </row>
    <row r="536" s="2" customFormat="1" ht="33" customHeight="1">
      <c r="A536" s="39"/>
      <c r="B536" s="40"/>
      <c r="C536" s="278" t="s">
        <v>801</v>
      </c>
      <c r="D536" s="278" t="s">
        <v>253</v>
      </c>
      <c r="E536" s="279" t="s">
        <v>802</v>
      </c>
      <c r="F536" s="280" t="s">
        <v>803</v>
      </c>
      <c r="G536" s="281" t="s">
        <v>166</v>
      </c>
      <c r="H536" s="282">
        <v>13.691000000000001</v>
      </c>
      <c r="I536" s="283"/>
      <c r="J536" s="284">
        <f>ROUND(I536*H536,2)</f>
        <v>0</v>
      </c>
      <c r="K536" s="285"/>
      <c r="L536" s="286"/>
      <c r="M536" s="287" t="s">
        <v>1</v>
      </c>
      <c r="N536" s="288" t="s">
        <v>40</v>
      </c>
      <c r="O536" s="92"/>
      <c r="P536" s="230">
        <f>O536*H536</f>
        <v>0</v>
      </c>
      <c r="Q536" s="230">
        <v>0.021999999999999999</v>
      </c>
      <c r="R536" s="230">
        <f>Q536*H536</f>
        <v>0.30120200000000003</v>
      </c>
      <c r="S536" s="230">
        <v>0</v>
      </c>
      <c r="T536" s="23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2" t="s">
        <v>336</v>
      </c>
      <c r="AT536" s="232" t="s">
        <v>253</v>
      </c>
      <c r="AU536" s="232" t="s">
        <v>85</v>
      </c>
      <c r="AY536" s="18" t="s">
        <v>132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8" t="s">
        <v>83</v>
      </c>
      <c r="BK536" s="233">
        <f>ROUND(I536*H536,2)</f>
        <v>0</v>
      </c>
      <c r="BL536" s="18" t="s">
        <v>236</v>
      </c>
      <c r="BM536" s="232" t="s">
        <v>804</v>
      </c>
    </row>
    <row r="537" s="14" customFormat="1">
      <c r="A537" s="14"/>
      <c r="B537" s="245"/>
      <c r="C537" s="246"/>
      <c r="D537" s="236" t="s">
        <v>141</v>
      </c>
      <c r="E537" s="246"/>
      <c r="F537" s="248" t="s">
        <v>805</v>
      </c>
      <c r="G537" s="246"/>
      <c r="H537" s="249">
        <v>13.691000000000001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141</v>
      </c>
      <c r="AU537" s="255" t="s">
        <v>85</v>
      </c>
      <c r="AV537" s="14" t="s">
        <v>85</v>
      </c>
      <c r="AW537" s="14" t="s">
        <v>4</v>
      </c>
      <c r="AX537" s="14" t="s">
        <v>83</v>
      </c>
      <c r="AY537" s="255" t="s">
        <v>132</v>
      </c>
    </row>
    <row r="538" s="2" customFormat="1" ht="33" customHeight="1">
      <c r="A538" s="39"/>
      <c r="B538" s="40"/>
      <c r="C538" s="220" t="s">
        <v>806</v>
      </c>
      <c r="D538" s="220" t="s">
        <v>135</v>
      </c>
      <c r="E538" s="221" t="s">
        <v>807</v>
      </c>
      <c r="F538" s="222" t="s">
        <v>808</v>
      </c>
      <c r="G538" s="223" t="s">
        <v>166</v>
      </c>
      <c r="H538" s="224">
        <v>11.904999999999999</v>
      </c>
      <c r="I538" s="225"/>
      <c r="J538" s="226">
        <f>ROUND(I538*H538,2)</f>
        <v>0</v>
      </c>
      <c r="K538" s="227"/>
      <c r="L538" s="45"/>
      <c r="M538" s="228" t="s">
        <v>1</v>
      </c>
      <c r="N538" s="229" t="s">
        <v>40</v>
      </c>
      <c r="O538" s="92"/>
      <c r="P538" s="230">
        <f>O538*H538</f>
        <v>0</v>
      </c>
      <c r="Q538" s="230">
        <v>0</v>
      </c>
      <c r="R538" s="230">
        <f>Q538*H538</f>
        <v>0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236</v>
      </c>
      <c r="AT538" s="232" t="s">
        <v>135</v>
      </c>
      <c r="AU538" s="232" t="s">
        <v>85</v>
      </c>
      <c r="AY538" s="18" t="s">
        <v>132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83</v>
      </c>
      <c r="BK538" s="233">
        <f>ROUND(I538*H538,2)</f>
        <v>0</v>
      </c>
      <c r="BL538" s="18" t="s">
        <v>236</v>
      </c>
      <c r="BM538" s="232" t="s">
        <v>809</v>
      </c>
    </row>
    <row r="539" s="2" customFormat="1" ht="24.15" customHeight="1">
      <c r="A539" s="39"/>
      <c r="B539" s="40"/>
      <c r="C539" s="220" t="s">
        <v>810</v>
      </c>
      <c r="D539" s="220" t="s">
        <v>135</v>
      </c>
      <c r="E539" s="221" t="s">
        <v>811</v>
      </c>
      <c r="F539" s="222" t="s">
        <v>812</v>
      </c>
      <c r="G539" s="223" t="s">
        <v>166</v>
      </c>
      <c r="H539" s="224">
        <v>9.5</v>
      </c>
      <c r="I539" s="225"/>
      <c r="J539" s="226">
        <f>ROUND(I539*H539,2)</f>
        <v>0</v>
      </c>
      <c r="K539" s="227"/>
      <c r="L539" s="45"/>
      <c r="M539" s="228" t="s">
        <v>1</v>
      </c>
      <c r="N539" s="229" t="s">
        <v>40</v>
      </c>
      <c r="O539" s="92"/>
      <c r="P539" s="230">
        <f>O539*H539</f>
        <v>0</v>
      </c>
      <c r="Q539" s="230">
        <v>0.0015</v>
      </c>
      <c r="R539" s="230">
        <f>Q539*H539</f>
        <v>0.014250000000000001</v>
      </c>
      <c r="S539" s="230">
        <v>0</v>
      </c>
      <c r="T539" s="23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2" t="s">
        <v>236</v>
      </c>
      <c r="AT539" s="232" t="s">
        <v>135</v>
      </c>
      <c r="AU539" s="232" t="s">
        <v>85</v>
      </c>
      <c r="AY539" s="18" t="s">
        <v>132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8" t="s">
        <v>83</v>
      </c>
      <c r="BK539" s="233">
        <f>ROUND(I539*H539,2)</f>
        <v>0</v>
      </c>
      <c r="BL539" s="18" t="s">
        <v>236</v>
      </c>
      <c r="BM539" s="232" t="s">
        <v>813</v>
      </c>
    </row>
    <row r="540" s="13" customFormat="1">
      <c r="A540" s="13"/>
      <c r="B540" s="234"/>
      <c r="C540" s="235"/>
      <c r="D540" s="236" t="s">
        <v>141</v>
      </c>
      <c r="E540" s="237" t="s">
        <v>1</v>
      </c>
      <c r="F540" s="238" t="s">
        <v>298</v>
      </c>
      <c r="G540" s="235"/>
      <c r="H540" s="237" t="s">
        <v>1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141</v>
      </c>
      <c r="AU540" s="244" t="s">
        <v>85</v>
      </c>
      <c r="AV540" s="13" t="s">
        <v>83</v>
      </c>
      <c r="AW540" s="13" t="s">
        <v>32</v>
      </c>
      <c r="AX540" s="13" t="s">
        <v>75</v>
      </c>
      <c r="AY540" s="244" t="s">
        <v>132</v>
      </c>
    </row>
    <row r="541" s="14" customFormat="1">
      <c r="A541" s="14"/>
      <c r="B541" s="245"/>
      <c r="C541" s="246"/>
      <c r="D541" s="236" t="s">
        <v>141</v>
      </c>
      <c r="E541" s="247" t="s">
        <v>1</v>
      </c>
      <c r="F541" s="248" t="s">
        <v>133</v>
      </c>
      <c r="G541" s="246"/>
      <c r="H541" s="249">
        <v>3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141</v>
      </c>
      <c r="AU541" s="255" t="s">
        <v>85</v>
      </c>
      <c r="AV541" s="14" t="s">
        <v>85</v>
      </c>
      <c r="AW541" s="14" t="s">
        <v>32</v>
      </c>
      <c r="AX541" s="14" t="s">
        <v>75</v>
      </c>
      <c r="AY541" s="255" t="s">
        <v>132</v>
      </c>
    </row>
    <row r="542" s="13" customFormat="1">
      <c r="A542" s="13"/>
      <c r="B542" s="234"/>
      <c r="C542" s="235"/>
      <c r="D542" s="236" t="s">
        <v>141</v>
      </c>
      <c r="E542" s="237" t="s">
        <v>1</v>
      </c>
      <c r="F542" s="238" t="s">
        <v>299</v>
      </c>
      <c r="G542" s="235"/>
      <c r="H542" s="237" t="s">
        <v>1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4" t="s">
        <v>141</v>
      </c>
      <c r="AU542" s="244" t="s">
        <v>85</v>
      </c>
      <c r="AV542" s="13" t="s">
        <v>83</v>
      </c>
      <c r="AW542" s="13" t="s">
        <v>32</v>
      </c>
      <c r="AX542" s="13" t="s">
        <v>75</v>
      </c>
      <c r="AY542" s="244" t="s">
        <v>132</v>
      </c>
    </row>
    <row r="543" s="14" customFormat="1">
      <c r="A543" s="14"/>
      <c r="B543" s="245"/>
      <c r="C543" s="246"/>
      <c r="D543" s="236" t="s">
        <v>141</v>
      </c>
      <c r="E543" s="247" t="s">
        <v>1</v>
      </c>
      <c r="F543" s="248" t="s">
        <v>300</v>
      </c>
      <c r="G543" s="246"/>
      <c r="H543" s="249">
        <v>2.2000000000000002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141</v>
      </c>
      <c r="AU543" s="255" t="s">
        <v>85</v>
      </c>
      <c r="AV543" s="14" t="s">
        <v>85</v>
      </c>
      <c r="AW543" s="14" t="s">
        <v>32</v>
      </c>
      <c r="AX543" s="14" t="s">
        <v>75</v>
      </c>
      <c r="AY543" s="255" t="s">
        <v>132</v>
      </c>
    </row>
    <row r="544" s="13" customFormat="1">
      <c r="A544" s="13"/>
      <c r="B544" s="234"/>
      <c r="C544" s="235"/>
      <c r="D544" s="236" t="s">
        <v>141</v>
      </c>
      <c r="E544" s="237" t="s">
        <v>1</v>
      </c>
      <c r="F544" s="238" t="s">
        <v>301</v>
      </c>
      <c r="G544" s="235"/>
      <c r="H544" s="237" t="s">
        <v>1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4" t="s">
        <v>141</v>
      </c>
      <c r="AU544" s="244" t="s">
        <v>85</v>
      </c>
      <c r="AV544" s="13" t="s">
        <v>83</v>
      </c>
      <c r="AW544" s="13" t="s">
        <v>32</v>
      </c>
      <c r="AX544" s="13" t="s">
        <v>75</v>
      </c>
      <c r="AY544" s="244" t="s">
        <v>132</v>
      </c>
    </row>
    <row r="545" s="14" customFormat="1">
      <c r="A545" s="14"/>
      <c r="B545" s="245"/>
      <c r="C545" s="246"/>
      <c r="D545" s="236" t="s">
        <v>141</v>
      </c>
      <c r="E545" s="247" t="s">
        <v>1</v>
      </c>
      <c r="F545" s="248" t="s">
        <v>300</v>
      </c>
      <c r="G545" s="246"/>
      <c r="H545" s="249">
        <v>2.2000000000000002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141</v>
      </c>
      <c r="AU545" s="255" t="s">
        <v>85</v>
      </c>
      <c r="AV545" s="14" t="s">
        <v>85</v>
      </c>
      <c r="AW545" s="14" t="s">
        <v>32</v>
      </c>
      <c r="AX545" s="14" t="s">
        <v>75</v>
      </c>
      <c r="AY545" s="255" t="s">
        <v>132</v>
      </c>
    </row>
    <row r="546" s="13" customFormat="1">
      <c r="A546" s="13"/>
      <c r="B546" s="234"/>
      <c r="C546" s="235"/>
      <c r="D546" s="236" t="s">
        <v>141</v>
      </c>
      <c r="E546" s="237" t="s">
        <v>1</v>
      </c>
      <c r="F546" s="238" t="s">
        <v>302</v>
      </c>
      <c r="G546" s="235"/>
      <c r="H546" s="237" t="s">
        <v>1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141</v>
      </c>
      <c r="AU546" s="244" t="s">
        <v>85</v>
      </c>
      <c r="AV546" s="13" t="s">
        <v>83</v>
      </c>
      <c r="AW546" s="13" t="s">
        <v>32</v>
      </c>
      <c r="AX546" s="13" t="s">
        <v>75</v>
      </c>
      <c r="AY546" s="244" t="s">
        <v>132</v>
      </c>
    </row>
    <row r="547" s="14" customFormat="1">
      <c r="A547" s="14"/>
      <c r="B547" s="245"/>
      <c r="C547" s="246"/>
      <c r="D547" s="236" t="s">
        <v>141</v>
      </c>
      <c r="E547" s="247" t="s">
        <v>1</v>
      </c>
      <c r="F547" s="248" t="s">
        <v>303</v>
      </c>
      <c r="G547" s="246"/>
      <c r="H547" s="249">
        <v>2.1000000000000001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141</v>
      </c>
      <c r="AU547" s="255" t="s">
        <v>85</v>
      </c>
      <c r="AV547" s="14" t="s">
        <v>85</v>
      </c>
      <c r="AW547" s="14" t="s">
        <v>32</v>
      </c>
      <c r="AX547" s="14" t="s">
        <v>75</v>
      </c>
      <c r="AY547" s="255" t="s">
        <v>132</v>
      </c>
    </row>
    <row r="548" s="15" customFormat="1">
      <c r="A548" s="15"/>
      <c r="B548" s="256"/>
      <c r="C548" s="257"/>
      <c r="D548" s="236" t="s">
        <v>141</v>
      </c>
      <c r="E548" s="258" t="s">
        <v>1</v>
      </c>
      <c r="F548" s="259" t="s">
        <v>149</v>
      </c>
      <c r="G548" s="257"/>
      <c r="H548" s="260">
        <v>9.5</v>
      </c>
      <c r="I548" s="261"/>
      <c r="J548" s="257"/>
      <c r="K548" s="257"/>
      <c r="L548" s="262"/>
      <c r="M548" s="263"/>
      <c r="N548" s="264"/>
      <c r="O548" s="264"/>
      <c r="P548" s="264"/>
      <c r="Q548" s="264"/>
      <c r="R548" s="264"/>
      <c r="S548" s="264"/>
      <c r="T548" s="26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6" t="s">
        <v>141</v>
      </c>
      <c r="AU548" s="266" t="s">
        <v>85</v>
      </c>
      <c r="AV548" s="15" t="s">
        <v>139</v>
      </c>
      <c r="AW548" s="15" t="s">
        <v>32</v>
      </c>
      <c r="AX548" s="15" t="s">
        <v>83</v>
      </c>
      <c r="AY548" s="266" t="s">
        <v>132</v>
      </c>
    </row>
    <row r="549" s="2" customFormat="1" ht="16.5" customHeight="1">
      <c r="A549" s="39"/>
      <c r="B549" s="40"/>
      <c r="C549" s="220" t="s">
        <v>814</v>
      </c>
      <c r="D549" s="220" t="s">
        <v>135</v>
      </c>
      <c r="E549" s="221" t="s">
        <v>815</v>
      </c>
      <c r="F549" s="222" t="s">
        <v>816</v>
      </c>
      <c r="G549" s="223" t="s">
        <v>230</v>
      </c>
      <c r="H549" s="224">
        <v>25.399999999999999</v>
      </c>
      <c r="I549" s="225"/>
      <c r="J549" s="226">
        <f>ROUND(I549*H549,2)</f>
        <v>0</v>
      </c>
      <c r="K549" s="227"/>
      <c r="L549" s="45"/>
      <c r="M549" s="228" t="s">
        <v>1</v>
      </c>
      <c r="N549" s="229" t="s">
        <v>40</v>
      </c>
      <c r="O549" s="92"/>
      <c r="P549" s="230">
        <f>O549*H549</f>
        <v>0</v>
      </c>
      <c r="Q549" s="230">
        <v>9.0000000000000006E-05</v>
      </c>
      <c r="R549" s="230">
        <f>Q549*H549</f>
        <v>0.0022859999999999998</v>
      </c>
      <c r="S549" s="230">
        <v>0</v>
      </c>
      <c r="T549" s="23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2" t="s">
        <v>236</v>
      </c>
      <c r="AT549" s="232" t="s">
        <v>135</v>
      </c>
      <c r="AU549" s="232" t="s">
        <v>85</v>
      </c>
      <c r="AY549" s="18" t="s">
        <v>132</v>
      </c>
      <c r="BE549" s="233">
        <f>IF(N549="základní",J549,0)</f>
        <v>0</v>
      </c>
      <c r="BF549" s="233">
        <f>IF(N549="snížená",J549,0)</f>
        <v>0</v>
      </c>
      <c r="BG549" s="233">
        <f>IF(N549="zákl. přenesená",J549,0)</f>
        <v>0</v>
      </c>
      <c r="BH549" s="233">
        <f>IF(N549="sníž. přenesená",J549,0)</f>
        <v>0</v>
      </c>
      <c r="BI549" s="233">
        <f>IF(N549="nulová",J549,0)</f>
        <v>0</v>
      </c>
      <c r="BJ549" s="18" t="s">
        <v>83</v>
      </c>
      <c r="BK549" s="233">
        <f>ROUND(I549*H549,2)</f>
        <v>0</v>
      </c>
      <c r="BL549" s="18" t="s">
        <v>236</v>
      </c>
      <c r="BM549" s="232" t="s">
        <v>817</v>
      </c>
    </row>
    <row r="550" s="2" customFormat="1" ht="16.5" customHeight="1">
      <c r="A550" s="39"/>
      <c r="B550" s="40"/>
      <c r="C550" s="220" t="s">
        <v>818</v>
      </c>
      <c r="D550" s="220" t="s">
        <v>135</v>
      </c>
      <c r="E550" s="221" t="s">
        <v>819</v>
      </c>
      <c r="F550" s="222" t="s">
        <v>820</v>
      </c>
      <c r="G550" s="223" t="s">
        <v>138</v>
      </c>
      <c r="H550" s="224">
        <v>16</v>
      </c>
      <c r="I550" s="225"/>
      <c r="J550" s="226">
        <f>ROUND(I550*H550,2)</f>
        <v>0</v>
      </c>
      <c r="K550" s="227"/>
      <c r="L550" s="45"/>
      <c r="M550" s="228" t="s">
        <v>1</v>
      </c>
      <c r="N550" s="229" t="s">
        <v>40</v>
      </c>
      <c r="O550" s="92"/>
      <c r="P550" s="230">
        <f>O550*H550</f>
        <v>0</v>
      </c>
      <c r="Q550" s="230">
        <v>0.00021000000000000001</v>
      </c>
      <c r="R550" s="230">
        <f>Q550*H550</f>
        <v>0.0033600000000000001</v>
      </c>
      <c r="S550" s="230">
        <v>0</v>
      </c>
      <c r="T550" s="231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2" t="s">
        <v>236</v>
      </c>
      <c r="AT550" s="232" t="s">
        <v>135</v>
      </c>
      <c r="AU550" s="232" t="s">
        <v>85</v>
      </c>
      <c r="AY550" s="18" t="s">
        <v>132</v>
      </c>
      <c r="BE550" s="233">
        <f>IF(N550="základní",J550,0)</f>
        <v>0</v>
      </c>
      <c r="BF550" s="233">
        <f>IF(N550="snížená",J550,0)</f>
        <v>0</v>
      </c>
      <c r="BG550" s="233">
        <f>IF(N550="zákl. přenesená",J550,0)</f>
        <v>0</v>
      </c>
      <c r="BH550" s="233">
        <f>IF(N550="sníž. přenesená",J550,0)</f>
        <v>0</v>
      </c>
      <c r="BI550" s="233">
        <f>IF(N550="nulová",J550,0)</f>
        <v>0</v>
      </c>
      <c r="BJ550" s="18" t="s">
        <v>83</v>
      </c>
      <c r="BK550" s="233">
        <f>ROUND(I550*H550,2)</f>
        <v>0</v>
      </c>
      <c r="BL550" s="18" t="s">
        <v>236</v>
      </c>
      <c r="BM550" s="232" t="s">
        <v>821</v>
      </c>
    </row>
    <row r="551" s="14" customFormat="1">
      <c r="A551" s="14"/>
      <c r="B551" s="245"/>
      <c r="C551" s="246"/>
      <c r="D551" s="236" t="s">
        <v>141</v>
      </c>
      <c r="E551" s="247" t="s">
        <v>1</v>
      </c>
      <c r="F551" s="248" t="s">
        <v>822</v>
      </c>
      <c r="G551" s="246"/>
      <c r="H551" s="249">
        <v>16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5" t="s">
        <v>141</v>
      </c>
      <c r="AU551" s="255" t="s">
        <v>85</v>
      </c>
      <c r="AV551" s="14" t="s">
        <v>85</v>
      </c>
      <c r="AW551" s="14" t="s">
        <v>32</v>
      </c>
      <c r="AX551" s="14" t="s">
        <v>83</v>
      </c>
      <c r="AY551" s="255" t="s">
        <v>132</v>
      </c>
    </row>
    <row r="552" s="2" customFormat="1" ht="16.5" customHeight="1">
      <c r="A552" s="39"/>
      <c r="B552" s="40"/>
      <c r="C552" s="220" t="s">
        <v>823</v>
      </c>
      <c r="D552" s="220" t="s">
        <v>135</v>
      </c>
      <c r="E552" s="221" t="s">
        <v>824</v>
      </c>
      <c r="F552" s="222" t="s">
        <v>825</v>
      </c>
      <c r="G552" s="223" t="s">
        <v>230</v>
      </c>
      <c r="H552" s="224">
        <v>25.399999999999999</v>
      </c>
      <c r="I552" s="225"/>
      <c r="J552" s="226">
        <f>ROUND(I552*H552,2)</f>
        <v>0</v>
      </c>
      <c r="K552" s="227"/>
      <c r="L552" s="45"/>
      <c r="M552" s="228" t="s">
        <v>1</v>
      </c>
      <c r="N552" s="229" t="s">
        <v>40</v>
      </c>
      <c r="O552" s="92"/>
      <c r="P552" s="230">
        <f>O552*H552</f>
        <v>0</v>
      </c>
      <c r="Q552" s="230">
        <v>0.00142</v>
      </c>
      <c r="R552" s="230">
        <f>Q552*H552</f>
        <v>0.036067999999999996</v>
      </c>
      <c r="S552" s="230">
        <v>0</v>
      </c>
      <c r="T552" s="23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2" t="s">
        <v>236</v>
      </c>
      <c r="AT552" s="232" t="s">
        <v>135</v>
      </c>
      <c r="AU552" s="232" t="s">
        <v>85</v>
      </c>
      <c r="AY552" s="18" t="s">
        <v>132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8" t="s">
        <v>83</v>
      </c>
      <c r="BK552" s="233">
        <f>ROUND(I552*H552,2)</f>
        <v>0</v>
      </c>
      <c r="BL552" s="18" t="s">
        <v>236</v>
      </c>
      <c r="BM552" s="232" t="s">
        <v>826</v>
      </c>
    </row>
    <row r="553" s="13" customFormat="1">
      <c r="A553" s="13"/>
      <c r="B553" s="234"/>
      <c r="C553" s="235"/>
      <c r="D553" s="236" t="s">
        <v>141</v>
      </c>
      <c r="E553" s="237" t="s">
        <v>1</v>
      </c>
      <c r="F553" s="238" t="s">
        <v>298</v>
      </c>
      <c r="G553" s="235"/>
      <c r="H553" s="237" t="s">
        <v>1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4" t="s">
        <v>141</v>
      </c>
      <c r="AU553" s="244" t="s">
        <v>85</v>
      </c>
      <c r="AV553" s="13" t="s">
        <v>83</v>
      </c>
      <c r="AW553" s="13" t="s">
        <v>32</v>
      </c>
      <c r="AX553" s="13" t="s">
        <v>75</v>
      </c>
      <c r="AY553" s="244" t="s">
        <v>132</v>
      </c>
    </row>
    <row r="554" s="14" customFormat="1">
      <c r="A554" s="14"/>
      <c r="B554" s="245"/>
      <c r="C554" s="246"/>
      <c r="D554" s="236" t="s">
        <v>141</v>
      </c>
      <c r="E554" s="247" t="s">
        <v>1</v>
      </c>
      <c r="F554" s="248" t="s">
        <v>827</v>
      </c>
      <c r="G554" s="246"/>
      <c r="H554" s="249">
        <v>7.2000000000000002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5" t="s">
        <v>141</v>
      </c>
      <c r="AU554" s="255" t="s">
        <v>85</v>
      </c>
      <c r="AV554" s="14" t="s">
        <v>85</v>
      </c>
      <c r="AW554" s="14" t="s">
        <v>32</v>
      </c>
      <c r="AX554" s="14" t="s">
        <v>75</v>
      </c>
      <c r="AY554" s="255" t="s">
        <v>132</v>
      </c>
    </row>
    <row r="555" s="13" customFormat="1">
      <c r="A555" s="13"/>
      <c r="B555" s="234"/>
      <c r="C555" s="235"/>
      <c r="D555" s="236" t="s">
        <v>141</v>
      </c>
      <c r="E555" s="237" t="s">
        <v>1</v>
      </c>
      <c r="F555" s="238" t="s">
        <v>299</v>
      </c>
      <c r="G555" s="235"/>
      <c r="H555" s="237" t="s">
        <v>1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4" t="s">
        <v>141</v>
      </c>
      <c r="AU555" s="244" t="s">
        <v>85</v>
      </c>
      <c r="AV555" s="13" t="s">
        <v>83</v>
      </c>
      <c r="AW555" s="13" t="s">
        <v>32</v>
      </c>
      <c r="AX555" s="13" t="s">
        <v>75</v>
      </c>
      <c r="AY555" s="244" t="s">
        <v>132</v>
      </c>
    </row>
    <row r="556" s="14" customFormat="1">
      <c r="A556" s="14"/>
      <c r="B556" s="245"/>
      <c r="C556" s="246"/>
      <c r="D556" s="236" t="s">
        <v>141</v>
      </c>
      <c r="E556" s="247" t="s">
        <v>1</v>
      </c>
      <c r="F556" s="248" t="s">
        <v>828</v>
      </c>
      <c r="G556" s="246"/>
      <c r="H556" s="249">
        <v>6.2000000000000002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5" t="s">
        <v>141</v>
      </c>
      <c r="AU556" s="255" t="s">
        <v>85</v>
      </c>
      <c r="AV556" s="14" t="s">
        <v>85</v>
      </c>
      <c r="AW556" s="14" t="s">
        <v>32</v>
      </c>
      <c r="AX556" s="14" t="s">
        <v>75</v>
      </c>
      <c r="AY556" s="255" t="s">
        <v>132</v>
      </c>
    </row>
    <row r="557" s="13" customFormat="1">
      <c r="A557" s="13"/>
      <c r="B557" s="234"/>
      <c r="C557" s="235"/>
      <c r="D557" s="236" t="s">
        <v>141</v>
      </c>
      <c r="E557" s="237" t="s">
        <v>1</v>
      </c>
      <c r="F557" s="238" t="s">
        <v>301</v>
      </c>
      <c r="G557" s="235"/>
      <c r="H557" s="237" t="s">
        <v>1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141</v>
      </c>
      <c r="AU557" s="244" t="s">
        <v>85</v>
      </c>
      <c r="AV557" s="13" t="s">
        <v>83</v>
      </c>
      <c r="AW557" s="13" t="s">
        <v>32</v>
      </c>
      <c r="AX557" s="13" t="s">
        <v>75</v>
      </c>
      <c r="AY557" s="244" t="s">
        <v>132</v>
      </c>
    </row>
    <row r="558" s="14" customFormat="1">
      <c r="A558" s="14"/>
      <c r="B558" s="245"/>
      <c r="C558" s="246"/>
      <c r="D558" s="236" t="s">
        <v>141</v>
      </c>
      <c r="E558" s="247" t="s">
        <v>1</v>
      </c>
      <c r="F558" s="248" t="s">
        <v>828</v>
      </c>
      <c r="G558" s="246"/>
      <c r="H558" s="249">
        <v>6.2000000000000002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141</v>
      </c>
      <c r="AU558" s="255" t="s">
        <v>85</v>
      </c>
      <c r="AV558" s="14" t="s">
        <v>85</v>
      </c>
      <c r="AW558" s="14" t="s">
        <v>32</v>
      </c>
      <c r="AX558" s="14" t="s">
        <v>75</v>
      </c>
      <c r="AY558" s="255" t="s">
        <v>132</v>
      </c>
    </row>
    <row r="559" s="13" customFormat="1">
      <c r="A559" s="13"/>
      <c r="B559" s="234"/>
      <c r="C559" s="235"/>
      <c r="D559" s="236" t="s">
        <v>141</v>
      </c>
      <c r="E559" s="237" t="s">
        <v>1</v>
      </c>
      <c r="F559" s="238" t="s">
        <v>302</v>
      </c>
      <c r="G559" s="235"/>
      <c r="H559" s="237" t="s">
        <v>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141</v>
      </c>
      <c r="AU559" s="244" t="s">
        <v>85</v>
      </c>
      <c r="AV559" s="13" t="s">
        <v>83</v>
      </c>
      <c r="AW559" s="13" t="s">
        <v>32</v>
      </c>
      <c r="AX559" s="13" t="s">
        <v>75</v>
      </c>
      <c r="AY559" s="244" t="s">
        <v>132</v>
      </c>
    </row>
    <row r="560" s="14" customFormat="1">
      <c r="A560" s="14"/>
      <c r="B560" s="245"/>
      <c r="C560" s="246"/>
      <c r="D560" s="236" t="s">
        <v>141</v>
      </c>
      <c r="E560" s="247" t="s">
        <v>1</v>
      </c>
      <c r="F560" s="248" t="s">
        <v>829</v>
      </c>
      <c r="G560" s="246"/>
      <c r="H560" s="249">
        <v>5.7999999999999998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5" t="s">
        <v>141</v>
      </c>
      <c r="AU560" s="255" t="s">
        <v>85</v>
      </c>
      <c r="AV560" s="14" t="s">
        <v>85</v>
      </c>
      <c r="AW560" s="14" t="s">
        <v>32</v>
      </c>
      <c r="AX560" s="14" t="s">
        <v>75</v>
      </c>
      <c r="AY560" s="255" t="s">
        <v>132</v>
      </c>
    </row>
    <row r="561" s="15" customFormat="1">
      <c r="A561" s="15"/>
      <c r="B561" s="256"/>
      <c r="C561" s="257"/>
      <c r="D561" s="236" t="s">
        <v>141</v>
      </c>
      <c r="E561" s="258" t="s">
        <v>1</v>
      </c>
      <c r="F561" s="259" t="s">
        <v>149</v>
      </c>
      <c r="G561" s="257"/>
      <c r="H561" s="260">
        <v>25.399999999999999</v>
      </c>
      <c r="I561" s="261"/>
      <c r="J561" s="257"/>
      <c r="K561" s="257"/>
      <c r="L561" s="262"/>
      <c r="M561" s="263"/>
      <c r="N561" s="264"/>
      <c r="O561" s="264"/>
      <c r="P561" s="264"/>
      <c r="Q561" s="264"/>
      <c r="R561" s="264"/>
      <c r="S561" s="264"/>
      <c r="T561" s="26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6" t="s">
        <v>141</v>
      </c>
      <c r="AU561" s="266" t="s">
        <v>85</v>
      </c>
      <c r="AV561" s="15" t="s">
        <v>139</v>
      </c>
      <c r="AW561" s="15" t="s">
        <v>32</v>
      </c>
      <c r="AX561" s="15" t="s">
        <v>83</v>
      </c>
      <c r="AY561" s="266" t="s">
        <v>132</v>
      </c>
    </row>
    <row r="562" s="2" customFormat="1" ht="33" customHeight="1">
      <c r="A562" s="39"/>
      <c r="B562" s="40"/>
      <c r="C562" s="220" t="s">
        <v>830</v>
      </c>
      <c r="D562" s="220" t="s">
        <v>135</v>
      </c>
      <c r="E562" s="221" t="s">
        <v>831</v>
      </c>
      <c r="F562" s="222" t="s">
        <v>832</v>
      </c>
      <c r="G562" s="223" t="s">
        <v>159</v>
      </c>
      <c r="H562" s="224">
        <v>0.46899999999999997</v>
      </c>
      <c r="I562" s="225"/>
      <c r="J562" s="226">
        <f>ROUND(I562*H562,2)</f>
        <v>0</v>
      </c>
      <c r="K562" s="227"/>
      <c r="L562" s="45"/>
      <c r="M562" s="228" t="s">
        <v>1</v>
      </c>
      <c r="N562" s="229" t="s">
        <v>40</v>
      </c>
      <c r="O562" s="92"/>
      <c r="P562" s="230">
        <f>O562*H562</f>
        <v>0</v>
      </c>
      <c r="Q562" s="230">
        <v>0</v>
      </c>
      <c r="R562" s="230">
        <f>Q562*H562</f>
        <v>0</v>
      </c>
      <c r="S562" s="230">
        <v>0</v>
      </c>
      <c r="T562" s="231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2" t="s">
        <v>236</v>
      </c>
      <c r="AT562" s="232" t="s">
        <v>135</v>
      </c>
      <c r="AU562" s="232" t="s">
        <v>85</v>
      </c>
      <c r="AY562" s="18" t="s">
        <v>132</v>
      </c>
      <c r="BE562" s="233">
        <f>IF(N562="základní",J562,0)</f>
        <v>0</v>
      </c>
      <c r="BF562" s="233">
        <f>IF(N562="snížená",J562,0)</f>
        <v>0</v>
      </c>
      <c r="BG562" s="233">
        <f>IF(N562="zákl. přenesená",J562,0)</f>
        <v>0</v>
      </c>
      <c r="BH562" s="233">
        <f>IF(N562="sníž. přenesená",J562,0)</f>
        <v>0</v>
      </c>
      <c r="BI562" s="233">
        <f>IF(N562="nulová",J562,0)</f>
        <v>0</v>
      </c>
      <c r="BJ562" s="18" t="s">
        <v>83</v>
      </c>
      <c r="BK562" s="233">
        <f>ROUND(I562*H562,2)</f>
        <v>0</v>
      </c>
      <c r="BL562" s="18" t="s">
        <v>236</v>
      </c>
      <c r="BM562" s="232" t="s">
        <v>833</v>
      </c>
    </row>
    <row r="563" s="12" customFormat="1" ht="22.8" customHeight="1">
      <c r="A563" s="12"/>
      <c r="B563" s="204"/>
      <c r="C563" s="205"/>
      <c r="D563" s="206" t="s">
        <v>74</v>
      </c>
      <c r="E563" s="218" t="s">
        <v>834</v>
      </c>
      <c r="F563" s="218" t="s">
        <v>835</v>
      </c>
      <c r="G563" s="205"/>
      <c r="H563" s="205"/>
      <c r="I563" s="208"/>
      <c r="J563" s="219">
        <f>BK563</f>
        <v>0</v>
      </c>
      <c r="K563" s="205"/>
      <c r="L563" s="210"/>
      <c r="M563" s="211"/>
      <c r="N563" s="212"/>
      <c r="O563" s="212"/>
      <c r="P563" s="213">
        <f>SUM(P564:P669)</f>
        <v>0</v>
      </c>
      <c r="Q563" s="212"/>
      <c r="R563" s="213">
        <f>SUM(R564:R669)</f>
        <v>0.90647856000000016</v>
      </c>
      <c r="S563" s="212"/>
      <c r="T563" s="214">
        <f>SUM(T564:T669)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5" t="s">
        <v>85</v>
      </c>
      <c r="AT563" s="216" t="s">
        <v>74</v>
      </c>
      <c r="AU563" s="216" t="s">
        <v>83</v>
      </c>
      <c r="AY563" s="215" t="s">
        <v>132</v>
      </c>
      <c r="BK563" s="217">
        <f>SUM(BK564:BK669)</f>
        <v>0</v>
      </c>
    </row>
    <row r="564" s="2" customFormat="1" ht="16.5" customHeight="1">
      <c r="A564" s="39"/>
      <c r="B564" s="40"/>
      <c r="C564" s="220" t="s">
        <v>836</v>
      </c>
      <c r="D564" s="220" t="s">
        <v>135</v>
      </c>
      <c r="E564" s="221" t="s">
        <v>837</v>
      </c>
      <c r="F564" s="222" t="s">
        <v>838</v>
      </c>
      <c r="G564" s="223" t="s">
        <v>166</v>
      </c>
      <c r="H564" s="224">
        <v>331</v>
      </c>
      <c r="I564" s="225"/>
      <c r="J564" s="226">
        <f>ROUND(I564*H564,2)</f>
        <v>0</v>
      </c>
      <c r="K564" s="227"/>
      <c r="L564" s="45"/>
      <c r="M564" s="228" t="s">
        <v>1</v>
      </c>
      <c r="N564" s="229" t="s">
        <v>40</v>
      </c>
      <c r="O564" s="92"/>
      <c r="P564" s="230">
        <f>O564*H564</f>
        <v>0</v>
      </c>
      <c r="Q564" s="230">
        <v>0</v>
      </c>
      <c r="R564" s="230">
        <f>Q564*H564</f>
        <v>0</v>
      </c>
      <c r="S564" s="230">
        <v>0</v>
      </c>
      <c r="T564" s="231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2" t="s">
        <v>236</v>
      </c>
      <c r="AT564" s="232" t="s">
        <v>135</v>
      </c>
      <c r="AU564" s="232" t="s">
        <v>85</v>
      </c>
      <c r="AY564" s="18" t="s">
        <v>132</v>
      </c>
      <c r="BE564" s="233">
        <f>IF(N564="základní",J564,0)</f>
        <v>0</v>
      </c>
      <c r="BF564" s="233">
        <f>IF(N564="snížená",J564,0)</f>
        <v>0</v>
      </c>
      <c r="BG564" s="233">
        <f>IF(N564="zákl. přenesená",J564,0)</f>
        <v>0</v>
      </c>
      <c r="BH564" s="233">
        <f>IF(N564="sníž. přenesená",J564,0)</f>
        <v>0</v>
      </c>
      <c r="BI564" s="233">
        <f>IF(N564="nulová",J564,0)</f>
        <v>0</v>
      </c>
      <c r="BJ564" s="18" t="s">
        <v>83</v>
      </c>
      <c r="BK564" s="233">
        <f>ROUND(I564*H564,2)</f>
        <v>0</v>
      </c>
      <c r="BL564" s="18" t="s">
        <v>236</v>
      </c>
      <c r="BM564" s="232" t="s">
        <v>839</v>
      </c>
    </row>
    <row r="565" s="2" customFormat="1" ht="24.15" customHeight="1">
      <c r="A565" s="39"/>
      <c r="B565" s="40"/>
      <c r="C565" s="220" t="s">
        <v>840</v>
      </c>
      <c r="D565" s="220" t="s">
        <v>135</v>
      </c>
      <c r="E565" s="221" t="s">
        <v>841</v>
      </c>
      <c r="F565" s="222" t="s">
        <v>842</v>
      </c>
      <c r="G565" s="223" t="s">
        <v>166</v>
      </c>
      <c r="H565" s="224">
        <v>7.5940000000000003</v>
      </c>
      <c r="I565" s="225"/>
      <c r="J565" s="226">
        <f>ROUND(I565*H565,2)</f>
        <v>0</v>
      </c>
      <c r="K565" s="227"/>
      <c r="L565" s="45"/>
      <c r="M565" s="228" t="s">
        <v>1</v>
      </c>
      <c r="N565" s="229" t="s">
        <v>40</v>
      </c>
      <c r="O565" s="92"/>
      <c r="P565" s="230">
        <f>O565*H565</f>
        <v>0</v>
      </c>
      <c r="Q565" s="230">
        <v>0</v>
      </c>
      <c r="R565" s="230">
        <f>Q565*H565</f>
        <v>0</v>
      </c>
      <c r="S565" s="230">
        <v>0</v>
      </c>
      <c r="T565" s="231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2" t="s">
        <v>236</v>
      </c>
      <c r="AT565" s="232" t="s">
        <v>135</v>
      </c>
      <c r="AU565" s="232" t="s">
        <v>85</v>
      </c>
      <c r="AY565" s="18" t="s">
        <v>132</v>
      </c>
      <c r="BE565" s="233">
        <f>IF(N565="základní",J565,0)</f>
        <v>0</v>
      </c>
      <c r="BF565" s="233">
        <f>IF(N565="snížená",J565,0)</f>
        <v>0</v>
      </c>
      <c r="BG565" s="233">
        <f>IF(N565="zákl. přenesená",J565,0)</f>
        <v>0</v>
      </c>
      <c r="BH565" s="233">
        <f>IF(N565="sníž. přenesená",J565,0)</f>
        <v>0</v>
      </c>
      <c r="BI565" s="233">
        <f>IF(N565="nulová",J565,0)</f>
        <v>0</v>
      </c>
      <c r="BJ565" s="18" t="s">
        <v>83</v>
      </c>
      <c r="BK565" s="233">
        <f>ROUND(I565*H565,2)</f>
        <v>0</v>
      </c>
      <c r="BL565" s="18" t="s">
        <v>236</v>
      </c>
      <c r="BM565" s="232" t="s">
        <v>843</v>
      </c>
    </row>
    <row r="566" s="14" customFormat="1">
      <c r="A566" s="14"/>
      <c r="B566" s="245"/>
      <c r="C566" s="246"/>
      <c r="D566" s="236" t="s">
        <v>141</v>
      </c>
      <c r="E566" s="247" t="s">
        <v>1</v>
      </c>
      <c r="F566" s="248" t="s">
        <v>444</v>
      </c>
      <c r="G566" s="246"/>
      <c r="H566" s="249">
        <v>4.7759999999999998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5" t="s">
        <v>141</v>
      </c>
      <c r="AU566" s="255" t="s">
        <v>85</v>
      </c>
      <c r="AV566" s="14" t="s">
        <v>85</v>
      </c>
      <c r="AW566" s="14" t="s">
        <v>32</v>
      </c>
      <c r="AX566" s="14" t="s">
        <v>75</v>
      </c>
      <c r="AY566" s="255" t="s">
        <v>132</v>
      </c>
    </row>
    <row r="567" s="14" customFormat="1">
      <c r="A567" s="14"/>
      <c r="B567" s="245"/>
      <c r="C567" s="246"/>
      <c r="D567" s="236" t="s">
        <v>141</v>
      </c>
      <c r="E567" s="247" t="s">
        <v>1</v>
      </c>
      <c r="F567" s="248" t="s">
        <v>445</v>
      </c>
      <c r="G567" s="246"/>
      <c r="H567" s="249">
        <v>1.488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141</v>
      </c>
      <c r="AU567" s="255" t="s">
        <v>85</v>
      </c>
      <c r="AV567" s="14" t="s">
        <v>85</v>
      </c>
      <c r="AW567" s="14" t="s">
        <v>32</v>
      </c>
      <c r="AX567" s="14" t="s">
        <v>75</v>
      </c>
      <c r="AY567" s="255" t="s">
        <v>132</v>
      </c>
    </row>
    <row r="568" s="14" customFormat="1">
      <c r="A568" s="14"/>
      <c r="B568" s="245"/>
      <c r="C568" s="246"/>
      <c r="D568" s="236" t="s">
        <v>141</v>
      </c>
      <c r="E568" s="247" t="s">
        <v>1</v>
      </c>
      <c r="F568" s="248" t="s">
        <v>844</v>
      </c>
      <c r="G568" s="246"/>
      <c r="H568" s="249">
        <v>1.3300000000000001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5" t="s">
        <v>141</v>
      </c>
      <c r="AU568" s="255" t="s">
        <v>85</v>
      </c>
      <c r="AV568" s="14" t="s">
        <v>85</v>
      </c>
      <c r="AW568" s="14" t="s">
        <v>32</v>
      </c>
      <c r="AX568" s="14" t="s">
        <v>75</v>
      </c>
      <c r="AY568" s="255" t="s">
        <v>132</v>
      </c>
    </row>
    <row r="569" s="15" customFormat="1">
      <c r="A569" s="15"/>
      <c r="B569" s="256"/>
      <c r="C569" s="257"/>
      <c r="D569" s="236" t="s">
        <v>141</v>
      </c>
      <c r="E569" s="258" t="s">
        <v>1</v>
      </c>
      <c r="F569" s="259" t="s">
        <v>149</v>
      </c>
      <c r="G569" s="257"/>
      <c r="H569" s="260">
        <v>7.5939999999999994</v>
      </c>
      <c r="I569" s="261"/>
      <c r="J569" s="257"/>
      <c r="K569" s="257"/>
      <c r="L569" s="262"/>
      <c r="M569" s="263"/>
      <c r="N569" s="264"/>
      <c r="O569" s="264"/>
      <c r="P569" s="264"/>
      <c r="Q569" s="264"/>
      <c r="R569" s="264"/>
      <c r="S569" s="264"/>
      <c r="T569" s="26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6" t="s">
        <v>141</v>
      </c>
      <c r="AU569" s="266" t="s">
        <v>85</v>
      </c>
      <c r="AV569" s="15" t="s">
        <v>139</v>
      </c>
      <c r="AW569" s="15" t="s">
        <v>32</v>
      </c>
      <c r="AX569" s="15" t="s">
        <v>83</v>
      </c>
      <c r="AY569" s="266" t="s">
        <v>132</v>
      </c>
    </row>
    <row r="570" s="2" customFormat="1" ht="24.15" customHeight="1">
      <c r="A570" s="39"/>
      <c r="B570" s="40"/>
      <c r="C570" s="220" t="s">
        <v>845</v>
      </c>
      <c r="D570" s="220" t="s">
        <v>135</v>
      </c>
      <c r="E570" s="221" t="s">
        <v>846</v>
      </c>
      <c r="F570" s="222" t="s">
        <v>847</v>
      </c>
      <c r="G570" s="223" t="s">
        <v>166</v>
      </c>
      <c r="H570" s="224">
        <v>331</v>
      </c>
      <c r="I570" s="225"/>
      <c r="J570" s="226">
        <f>ROUND(I570*H570,2)</f>
        <v>0</v>
      </c>
      <c r="K570" s="227"/>
      <c r="L570" s="45"/>
      <c r="M570" s="228" t="s">
        <v>1</v>
      </c>
      <c r="N570" s="229" t="s">
        <v>40</v>
      </c>
      <c r="O570" s="92"/>
      <c r="P570" s="230">
        <f>O570*H570</f>
        <v>0</v>
      </c>
      <c r="Q570" s="230">
        <v>3.0000000000000001E-05</v>
      </c>
      <c r="R570" s="230">
        <f>Q570*H570</f>
        <v>0.0099299999999999996</v>
      </c>
      <c r="S570" s="230">
        <v>0</v>
      </c>
      <c r="T570" s="231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2" t="s">
        <v>236</v>
      </c>
      <c r="AT570" s="232" t="s">
        <v>135</v>
      </c>
      <c r="AU570" s="232" t="s">
        <v>85</v>
      </c>
      <c r="AY570" s="18" t="s">
        <v>132</v>
      </c>
      <c r="BE570" s="233">
        <f>IF(N570="základní",J570,0)</f>
        <v>0</v>
      </c>
      <c r="BF570" s="233">
        <f>IF(N570="snížená",J570,0)</f>
        <v>0</v>
      </c>
      <c r="BG570" s="233">
        <f>IF(N570="zákl. přenesená",J570,0)</f>
        <v>0</v>
      </c>
      <c r="BH570" s="233">
        <f>IF(N570="sníž. přenesená",J570,0)</f>
        <v>0</v>
      </c>
      <c r="BI570" s="233">
        <f>IF(N570="nulová",J570,0)</f>
        <v>0</v>
      </c>
      <c r="BJ570" s="18" t="s">
        <v>83</v>
      </c>
      <c r="BK570" s="233">
        <f>ROUND(I570*H570,2)</f>
        <v>0</v>
      </c>
      <c r="BL570" s="18" t="s">
        <v>236</v>
      </c>
      <c r="BM570" s="232" t="s">
        <v>848</v>
      </c>
    </row>
    <row r="571" s="14" customFormat="1">
      <c r="A571" s="14"/>
      <c r="B571" s="245"/>
      <c r="C571" s="246"/>
      <c r="D571" s="236" t="s">
        <v>141</v>
      </c>
      <c r="E571" s="247" t="s">
        <v>1</v>
      </c>
      <c r="F571" s="248" t="s">
        <v>849</v>
      </c>
      <c r="G571" s="246"/>
      <c r="H571" s="249">
        <v>331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5" t="s">
        <v>141</v>
      </c>
      <c r="AU571" s="255" t="s">
        <v>85</v>
      </c>
      <c r="AV571" s="14" t="s">
        <v>85</v>
      </c>
      <c r="AW571" s="14" t="s">
        <v>32</v>
      </c>
      <c r="AX571" s="14" t="s">
        <v>83</v>
      </c>
      <c r="AY571" s="255" t="s">
        <v>132</v>
      </c>
    </row>
    <row r="572" s="2" customFormat="1" ht="24.15" customHeight="1">
      <c r="A572" s="39"/>
      <c r="B572" s="40"/>
      <c r="C572" s="220" t="s">
        <v>850</v>
      </c>
      <c r="D572" s="220" t="s">
        <v>135</v>
      </c>
      <c r="E572" s="221" t="s">
        <v>851</v>
      </c>
      <c r="F572" s="222" t="s">
        <v>852</v>
      </c>
      <c r="G572" s="223" t="s">
        <v>166</v>
      </c>
      <c r="H572" s="224">
        <v>7.5940000000000003</v>
      </c>
      <c r="I572" s="225"/>
      <c r="J572" s="226">
        <f>ROUND(I572*H572,2)</f>
        <v>0</v>
      </c>
      <c r="K572" s="227"/>
      <c r="L572" s="45"/>
      <c r="M572" s="228" t="s">
        <v>1</v>
      </c>
      <c r="N572" s="229" t="s">
        <v>40</v>
      </c>
      <c r="O572" s="92"/>
      <c r="P572" s="230">
        <f>O572*H572</f>
        <v>0</v>
      </c>
      <c r="Q572" s="230">
        <v>5.0000000000000002E-05</v>
      </c>
      <c r="R572" s="230">
        <f>Q572*H572</f>
        <v>0.00037970000000000001</v>
      </c>
      <c r="S572" s="230">
        <v>0</v>
      </c>
      <c r="T572" s="23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2" t="s">
        <v>236</v>
      </c>
      <c r="AT572" s="232" t="s">
        <v>135</v>
      </c>
      <c r="AU572" s="232" t="s">
        <v>85</v>
      </c>
      <c r="AY572" s="18" t="s">
        <v>132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8" t="s">
        <v>83</v>
      </c>
      <c r="BK572" s="233">
        <f>ROUND(I572*H572,2)</f>
        <v>0</v>
      </c>
      <c r="BL572" s="18" t="s">
        <v>236</v>
      </c>
      <c r="BM572" s="232" t="s">
        <v>853</v>
      </c>
    </row>
    <row r="573" s="2" customFormat="1" ht="16.5" customHeight="1">
      <c r="A573" s="39"/>
      <c r="B573" s="40"/>
      <c r="C573" s="220" t="s">
        <v>854</v>
      </c>
      <c r="D573" s="220" t="s">
        <v>135</v>
      </c>
      <c r="E573" s="221" t="s">
        <v>855</v>
      </c>
      <c r="F573" s="222" t="s">
        <v>856</v>
      </c>
      <c r="G573" s="223" t="s">
        <v>166</v>
      </c>
      <c r="H573" s="224">
        <v>56</v>
      </c>
      <c r="I573" s="225"/>
      <c r="J573" s="226">
        <f>ROUND(I573*H573,2)</f>
        <v>0</v>
      </c>
      <c r="K573" s="227"/>
      <c r="L573" s="45"/>
      <c r="M573" s="228" t="s">
        <v>1</v>
      </c>
      <c r="N573" s="229" t="s">
        <v>40</v>
      </c>
      <c r="O573" s="92"/>
      <c r="P573" s="230">
        <f>O573*H573</f>
        <v>0</v>
      </c>
      <c r="Q573" s="230">
        <v>0.00050000000000000001</v>
      </c>
      <c r="R573" s="230">
        <f>Q573*H573</f>
        <v>0.028000000000000001</v>
      </c>
      <c r="S573" s="230">
        <v>0</v>
      </c>
      <c r="T573" s="231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2" t="s">
        <v>236</v>
      </c>
      <c r="AT573" s="232" t="s">
        <v>135</v>
      </c>
      <c r="AU573" s="232" t="s">
        <v>85</v>
      </c>
      <c r="AY573" s="18" t="s">
        <v>132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18" t="s">
        <v>83</v>
      </c>
      <c r="BK573" s="233">
        <f>ROUND(I573*H573,2)</f>
        <v>0</v>
      </c>
      <c r="BL573" s="18" t="s">
        <v>236</v>
      </c>
      <c r="BM573" s="232" t="s">
        <v>857</v>
      </c>
    </row>
    <row r="574" s="13" customFormat="1">
      <c r="A574" s="13"/>
      <c r="B574" s="234"/>
      <c r="C574" s="235"/>
      <c r="D574" s="236" t="s">
        <v>141</v>
      </c>
      <c r="E574" s="237" t="s">
        <v>1</v>
      </c>
      <c r="F574" s="238" t="s">
        <v>286</v>
      </c>
      <c r="G574" s="235"/>
      <c r="H574" s="237" t="s">
        <v>1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141</v>
      </c>
      <c r="AU574" s="244" t="s">
        <v>85</v>
      </c>
      <c r="AV574" s="13" t="s">
        <v>83</v>
      </c>
      <c r="AW574" s="13" t="s">
        <v>32</v>
      </c>
      <c r="AX574" s="13" t="s">
        <v>75</v>
      </c>
      <c r="AY574" s="244" t="s">
        <v>132</v>
      </c>
    </row>
    <row r="575" s="14" customFormat="1">
      <c r="A575" s="14"/>
      <c r="B575" s="245"/>
      <c r="C575" s="246"/>
      <c r="D575" s="236" t="s">
        <v>141</v>
      </c>
      <c r="E575" s="247" t="s">
        <v>1</v>
      </c>
      <c r="F575" s="248" t="s">
        <v>258</v>
      </c>
      <c r="G575" s="246"/>
      <c r="H575" s="249">
        <v>20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141</v>
      </c>
      <c r="AU575" s="255" t="s">
        <v>85</v>
      </c>
      <c r="AV575" s="14" t="s">
        <v>85</v>
      </c>
      <c r="AW575" s="14" t="s">
        <v>32</v>
      </c>
      <c r="AX575" s="14" t="s">
        <v>75</v>
      </c>
      <c r="AY575" s="255" t="s">
        <v>132</v>
      </c>
    </row>
    <row r="576" s="13" customFormat="1">
      <c r="A576" s="13"/>
      <c r="B576" s="234"/>
      <c r="C576" s="235"/>
      <c r="D576" s="236" t="s">
        <v>141</v>
      </c>
      <c r="E576" s="237" t="s">
        <v>1</v>
      </c>
      <c r="F576" s="238" t="s">
        <v>287</v>
      </c>
      <c r="G576" s="235"/>
      <c r="H576" s="237" t="s">
        <v>1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141</v>
      </c>
      <c r="AU576" s="244" t="s">
        <v>85</v>
      </c>
      <c r="AV576" s="13" t="s">
        <v>83</v>
      </c>
      <c r="AW576" s="13" t="s">
        <v>32</v>
      </c>
      <c r="AX576" s="13" t="s">
        <v>75</v>
      </c>
      <c r="AY576" s="244" t="s">
        <v>132</v>
      </c>
    </row>
    <row r="577" s="14" customFormat="1">
      <c r="A577" s="14"/>
      <c r="B577" s="245"/>
      <c r="C577" s="246"/>
      <c r="D577" s="236" t="s">
        <v>141</v>
      </c>
      <c r="E577" s="247" t="s">
        <v>1</v>
      </c>
      <c r="F577" s="248" t="s">
        <v>258</v>
      </c>
      <c r="G577" s="246"/>
      <c r="H577" s="249">
        <v>20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141</v>
      </c>
      <c r="AU577" s="255" t="s">
        <v>85</v>
      </c>
      <c r="AV577" s="14" t="s">
        <v>85</v>
      </c>
      <c r="AW577" s="14" t="s">
        <v>32</v>
      </c>
      <c r="AX577" s="14" t="s">
        <v>75</v>
      </c>
      <c r="AY577" s="255" t="s">
        <v>132</v>
      </c>
    </row>
    <row r="578" s="13" customFormat="1">
      <c r="A578" s="13"/>
      <c r="B578" s="234"/>
      <c r="C578" s="235"/>
      <c r="D578" s="236" t="s">
        <v>141</v>
      </c>
      <c r="E578" s="237" t="s">
        <v>1</v>
      </c>
      <c r="F578" s="238" t="s">
        <v>288</v>
      </c>
      <c r="G578" s="235"/>
      <c r="H578" s="237" t="s">
        <v>1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141</v>
      </c>
      <c r="AU578" s="244" t="s">
        <v>85</v>
      </c>
      <c r="AV578" s="13" t="s">
        <v>83</v>
      </c>
      <c r="AW578" s="13" t="s">
        <v>32</v>
      </c>
      <c r="AX578" s="13" t="s">
        <v>75</v>
      </c>
      <c r="AY578" s="244" t="s">
        <v>132</v>
      </c>
    </row>
    <row r="579" s="14" customFormat="1">
      <c r="A579" s="14"/>
      <c r="B579" s="245"/>
      <c r="C579" s="246"/>
      <c r="D579" s="236" t="s">
        <v>141</v>
      </c>
      <c r="E579" s="247" t="s">
        <v>1</v>
      </c>
      <c r="F579" s="248" t="s">
        <v>236</v>
      </c>
      <c r="G579" s="246"/>
      <c r="H579" s="249">
        <v>16</v>
      </c>
      <c r="I579" s="250"/>
      <c r="J579" s="246"/>
      <c r="K579" s="246"/>
      <c r="L579" s="251"/>
      <c r="M579" s="252"/>
      <c r="N579" s="253"/>
      <c r="O579" s="253"/>
      <c r="P579" s="253"/>
      <c r="Q579" s="253"/>
      <c r="R579" s="253"/>
      <c r="S579" s="253"/>
      <c r="T579" s="25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141</v>
      </c>
      <c r="AU579" s="255" t="s">
        <v>85</v>
      </c>
      <c r="AV579" s="14" t="s">
        <v>85</v>
      </c>
      <c r="AW579" s="14" t="s">
        <v>32</v>
      </c>
      <c r="AX579" s="14" t="s">
        <v>75</v>
      </c>
      <c r="AY579" s="255" t="s">
        <v>132</v>
      </c>
    </row>
    <row r="580" s="15" customFormat="1">
      <c r="A580" s="15"/>
      <c r="B580" s="256"/>
      <c r="C580" s="257"/>
      <c r="D580" s="236" t="s">
        <v>141</v>
      </c>
      <c r="E580" s="258" t="s">
        <v>1</v>
      </c>
      <c r="F580" s="259" t="s">
        <v>149</v>
      </c>
      <c r="G580" s="257"/>
      <c r="H580" s="260">
        <v>56</v>
      </c>
      <c r="I580" s="261"/>
      <c r="J580" s="257"/>
      <c r="K580" s="257"/>
      <c r="L580" s="262"/>
      <c r="M580" s="263"/>
      <c r="N580" s="264"/>
      <c r="O580" s="264"/>
      <c r="P580" s="264"/>
      <c r="Q580" s="264"/>
      <c r="R580" s="264"/>
      <c r="S580" s="264"/>
      <c r="T580" s="26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6" t="s">
        <v>141</v>
      </c>
      <c r="AU580" s="266" t="s">
        <v>85</v>
      </c>
      <c r="AV580" s="15" t="s">
        <v>139</v>
      </c>
      <c r="AW580" s="15" t="s">
        <v>32</v>
      </c>
      <c r="AX580" s="15" t="s">
        <v>83</v>
      </c>
      <c r="AY580" s="266" t="s">
        <v>132</v>
      </c>
    </row>
    <row r="581" s="2" customFormat="1" ht="44.25" customHeight="1">
      <c r="A581" s="39"/>
      <c r="B581" s="40"/>
      <c r="C581" s="278" t="s">
        <v>858</v>
      </c>
      <c r="D581" s="278" t="s">
        <v>253</v>
      </c>
      <c r="E581" s="279" t="s">
        <v>859</v>
      </c>
      <c r="F581" s="280" t="s">
        <v>860</v>
      </c>
      <c r="G581" s="281" t="s">
        <v>166</v>
      </c>
      <c r="H581" s="282">
        <v>61.600000000000001</v>
      </c>
      <c r="I581" s="283"/>
      <c r="J581" s="284">
        <f>ROUND(I581*H581,2)</f>
        <v>0</v>
      </c>
      <c r="K581" s="285"/>
      <c r="L581" s="286"/>
      <c r="M581" s="287" t="s">
        <v>1</v>
      </c>
      <c r="N581" s="288" t="s">
        <v>40</v>
      </c>
      <c r="O581" s="92"/>
      <c r="P581" s="230">
        <f>O581*H581</f>
        <v>0</v>
      </c>
      <c r="Q581" s="230">
        <v>0.00115</v>
      </c>
      <c r="R581" s="230">
        <f>Q581*H581</f>
        <v>0.07084</v>
      </c>
      <c r="S581" s="230">
        <v>0</v>
      </c>
      <c r="T581" s="23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2" t="s">
        <v>336</v>
      </c>
      <c r="AT581" s="232" t="s">
        <v>253</v>
      </c>
      <c r="AU581" s="232" t="s">
        <v>85</v>
      </c>
      <c r="AY581" s="18" t="s">
        <v>132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18" t="s">
        <v>83</v>
      </c>
      <c r="BK581" s="233">
        <f>ROUND(I581*H581,2)</f>
        <v>0</v>
      </c>
      <c r="BL581" s="18" t="s">
        <v>236</v>
      </c>
      <c r="BM581" s="232" t="s">
        <v>861</v>
      </c>
    </row>
    <row r="582" s="14" customFormat="1">
      <c r="A582" s="14"/>
      <c r="B582" s="245"/>
      <c r="C582" s="246"/>
      <c r="D582" s="236" t="s">
        <v>141</v>
      </c>
      <c r="E582" s="246"/>
      <c r="F582" s="248" t="s">
        <v>862</v>
      </c>
      <c r="G582" s="246"/>
      <c r="H582" s="249">
        <v>61.600000000000001</v>
      </c>
      <c r="I582" s="250"/>
      <c r="J582" s="246"/>
      <c r="K582" s="246"/>
      <c r="L582" s="251"/>
      <c r="M582" s="252"/>
      <c r="N582" s="253"/>
      <c r="O582" s="253"/>
      <c r="P582" s="253"/>
      <c r="Q582" s="253"/>
      <c r="R582" s="253"/>
      <c r="S582" s="253"/>
      <c r="T582" s="25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5" t="s">
        <v>141</v>
      </c>
      <c r="AU582" s="255" t="s">
        <v>85</v>
      </c>
      <c r="AV582" s="14" t="s">
        <v>85</v>
      </c>
      <c r="AW582" s="14" t="s">
        <v>4</v>
      </c>
      <c r="AX582" s="14" t="s">
        <v>83</v>
      </c>
      <c r="AY582" s="255" t="s">
        <v>132</v>
      </c>
    </row>
    <row r="583" s="2" customFormat="1" ht="24.15" customHeight="1">
      <c r="A583" s="39"/>
      <c r="B583" s="40"/>
      <c r="C583" s="220" t="s">
        <v>863</v>
      </c>
      <c r="D583" s="220" t="s">
        <v>135</v>
      </c>
      <c r="E583" s="221" t="s">
        <v>864</v>
      </c>
      <c r="F583" s="222" t="s">
        <v>865</v>
      </c>
      <c r="G583" s="223" t="s">
        <v>166</v>
      </c>
      <c r="H583" s="224">
        <v>273.54399999999998</v>
      </c>
      <c r="I583" s="225"/>
      <c r="J583" s="226">
        <f>ROUND(I583*H583,2)</f>
        <v>0</v>
      </c>
      <c r="K583" s="227"/>
      <c r="L583" s="45"/>
      <c r="M583" s="228" t="s">
        <v>1</v>
      </c>
      <c r="N583" s="229" t="s">
        <v>40</v>
      </c>
      <c r="O583" s="92"/>
      <c r="P583" s="230">
        <f>O583*H583</f>
        <v>0</v>
      </c>
      <c r="Q583" s="230">
        <v>0.00040000000000000002</v>
      </c>
      <c r="R583" s="230">
        <f>Q583*H583</f>
        <v>0.1094176</v>
      </c>
      <c r="S583" s="230">
        <v>0</v>
      </c>
      <c r="T583" s="23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2" t="s">
        <v>236</v>
      </c>
      <c r="AT583" s="232" t="s">
        <v>135</v>
      </c>
      <c r="AU583" s="232" t="s">
        <v>85</v>
      </c>
      <c r="AY583" s="18" t="s">
        <v>132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18" t="s">
        <v>83</v>
      </c>
      <c r="BK583" s="233">
        <f>ROUND(I583*H583,2)</f>
        <v>0</v>
      </c>
      <c r="BL583" s="18" t="s">
        <v>236</v>
      </c>
      <c r="BM583" s="232" t="s">
        <v>866</v>
      </c>
    </row>
    <row r="584" s="13" customFormat="1">
      <c r="A584" s="13"/>
      <c r="B584" s="234"/>
      <c r="C584" s="235"/>
      <c r="D584" s="236" t="s">
        <v>141</v>
      </c>
      <c r="E584" s="237" t="s">
        <v>1</v>
      </c>
      <c r="F584" s="238" t="s">
        <v>289</v>
      </c>
      <c r="G584" s="235"/>
      <c r="H584" s="237" t="s">
        <v>1</v>
      </c>
      <c r="I584" s="239"/>
      <c r="J584" s="235"/>
      <c r="K584" s="235"/>
      <c r="L584" s="240"/>
      <c r="M584" s="241"/>
      <c r="N584" s="242"/>
      <c r="O584" s="242"/>
      <c r="P584" s="242"/>
      <c r="Q584" s="242"/>
      <c r="R584" s="242"/>
      <c r="S584" s="242"/>
      <c r="T584" s="24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4" t="s">
        <v>141</v>
      </c>
      <c r="AU584" s="244" t="s">
        <v>85</v>
      </c>
      <c r="AV584" s="13" t="s">
        <v>83</v>
      </c>
      <c r="AW584" s="13" t="s">
        <v>32</v>
      </c>
      <c r="AX584" s="13" t="s">
        <v>75</v>
      </c>
      <c r="AY584" s="244" t="s">
        <v>132</v>
      </c>
    </row>
    <row r="585" s="14" customFormat="1">
      <c r="A585" s="14"/>
      <c r="B585" s="245"/>
      <c r="C585" s="246"/>
      <c r="D585" s="236" t="s">
        <v>141</v>
      </c>
      <c r="E585" s="247" t="s">
        <v>1</v>
      </c>
      <c r="F585" s="248" t="s">
        <v>290</v>
      </c>
      <c r="G585" s="246"/>
      <c r="H585" s="249">
        <v>51</v>
      </c>
      <c r="I585" s="250"/>
      <c r="J585" s="246"/>
      <c r="K585" s="246"/>
      <c r="L585" s="251"/>
      <c r="M585" s="252"/>
      <c r="N585" s="253"/>
      <c r="O585" s="253"/>
      <c r="P585" s="253"/>
      <c r="Q585" s="253"/>
      <c r="R585" s="253"/>
      <c r="S585" s="253"/>
      <c r="T585" s="25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5" t="s">
        <v>141</v>
      </c>
      <c r="AU585" s="255" t="s">
        <v>85</v>
      </c>
      <c r="AV585" s="14" t="s">
        <v>85</v>
      </c>
      <c r="AW585" s="14" t="s">
        <v>32</v>
      </c>
      <c r="AX585" s="14" t="s">
        <v>75</v>
      </c>
      <c r="AY585" s="255" t="s">
        <v>132</v>
      </c>
    </row>
    <row r="586" s="13" customFormat="1">
      <c r="A586" s="13"/>
      <c r="B586" s="234"/>
      <c r="C586" s="235"/>
      <c r="D586" s="236" t="s">
        <v>141</v>
      </c>
      <c r="E586" s="237" t="s">
        <v>1</v>
      </c>
      <c r="F586" s="238" t="s">
        <v>291</v>
      </c>
      <c r="G586" s="235"/>
      <c r="H586" s="237" t="s">
        <v>1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141</v>
      </c>
      <c r="AU586" s="244" t="s">
        <v>85</v>
      </c>
      <c r="AV586" s="13" t="s">
        <v>83</v>
      </c>
      <c r="AW586" s="13" t="s">
        <v>32</v>
      </c>
      <c r="AX586" s="13" t="s">
        <v>75</v>
      </c>
      <c r="AY586" s="244" t="s">
        <v>132</v>
      </c>
    </row>
    <row r="587" s="14" customFormat="1">
      <c r="A587" s="14"/>
      <c r="B587" s="245"/>
      <c r="C587" s="246"/>
      <c r="D587" s="236" t="s">
        <v>141</v>
      </c>
      <c r="E587" s="247" t="s">
        <v>1</v>
      </c>
      <c r="F587" s="248" t="s">
        <v>292</v>
      </c>
      <c r="G587" s="246"/>
      <c r="H587" s="249">
        <v>105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141</v>
      </c>
      <c r="AU587" s="255" t="s">
        <v>85</v>
      </c>
      <c r="AV587" s="14" t="s">
        <v>85</v>
      </c>
      <c r="AW587" s="14" t="s">
        <v>32</v>
      </c>
      <c r="AX587" s="14" t="s">
        <v>75</v>
      </c>
      <c r="AY587" s="255" t="s">
        <v>132</v>
      </c>
    </row>
    <row r="588" s="13" customFormat="1">
      <c r="A588" s="13"/>
      <c r="B588" s="234"/>
      <c r="C588" s="235"/>
      <c r="D588" s="236" t="s">
        <v>141</v>
      </c>
      <c r="E588" s="237" t="s">
        <v>1</v>
      </c>
      <c r="F588" s="238" t="s">
        <v>293</v>
      </c>
      <c r="G588" s="235"/>
      <c r="H588" s="237" t="s">
        <v>1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141</v>
      </c>
      <c r="AU588" s="244" t="s">
        <v>85</v>
      </c>
      <c r="AV588" s="13" t="s">
        <v>83</v>
      </c>
      <c r="AW588" s="13" t="s">
        <v>32</v>
      </c>
      <c r="AX588" s="13" t="s">
        <v>75</v>
      </c>
      <c r="AY588" s="244" t="s">
        <v>132</v>
      </c>
    </row>
    <row r="589" s="14" customFormat="1">
      <c r="A589" s="14"/>
      <c r="B589" s="245"/>
      <c r="C589" s="246"/>
      <c r="D589" s="236" t="s">
        <v>141</v>
      </c>
      <c r="E589" s="247" t="s">
        <v>1</v>
      </c>
      <c r="F589" s="248" t="s">
        <v>200</v>
      </c>
      <c r="G589" s="246"/>
      <c r="H589" s="249">
        <v>10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141</v>
      </c>
      <c r="AU589" s="255" t="s">
        <v>85</v>
      </c>
      <c r="AV589" s="14" t="s">
        <v>85</v>
      </c>
      <c r="AW589" s="14" t="s">
        <v>32</v>
      </c>
      <c r="AX589" s="14" t="s">
        <v>75</v>
      </c>
      <c r="AY589" s="255" t="s">
        <v>132</v>
      </c>
    </row>
    <row r="590" s="13" customFormat="1">
      <c r="A590" s="13"/>
      <c r="B590" s="234"/>
      <c r="C590" s="235"/>
      <c r="D590" s="236" t="s">
        <v>141</v>
      </c>
      <c r="E590" s="237" t="s">
        <v>1</v>
      </c>
      <c r="F590" s="238" t="s">
        <v>294</v>
      </c>
      <c r="G590" s="235"/>
      <c r="H590" s="237" t="s">
        <v>1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141</v>
      </c>
      <c r="AU590" s="244" t="s">
        <v>85</v>
      </c>
      <c r="AV590" s="13" t="s">
        <v>83</v>
      </c>
      <c r="AW590" s="13" t="s">
        <v>32</v>
      </c>
      <c r="AX590" s="13" t="s">
        <v>75</v>
      </c>
      <c r="AY590" s="244" t="s">
        <v>132</v>
      </c>
    </row>
    <row r="591" s="14" customFormat="1">
      <c r="A591" s="14"/>
      <c r="B591" s="245"/>
      <c r="C591" s="246"/>
      <c r="D591" s="236" t="s">
        <v>141</v>
      </c>
      <c r="E591" s="247" t="s">
        <v>1</v>
      </c>
      <c r="F591" s="248" t="s">
        <v>295</v>
      </c>
      <c r="G591" s="246"/>
      <c r="H591" s="249">
        <v>68</v>
      </c>
      <c r="I591" s="250"/>
      <c r="J591" s="246"/>
      <c r="K591" s="246"/>
      <c r="L591" s="251"/>
      <c r="M591" s="252"/>
      <c r="N591" s="253"/>
      <c r="O591" s="253"/>
      <c r="P591" s="253"/>
      <c r="Q591" s="253"/>
      <c r="R591" s="253"/>
      <c r="S591" s="253"/>
      <c r="T591" s="25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5" t="s">
        <v>141</v>
      </c>
      <c r="AU591" s="255" t="s">
        <v>85</v>
      </c>
      <c r="AV591" s="14" t="s">
        <v>85</v>
      </c>
      <c r="AW591" s="14" t="s">
        <v>32</v>
      </c>
      <c r="AX591" s="14" t="s">
        <v>75</v>
      </c>
      <c r="AY591" s="255" t="s">
        <v>132</v>
      </c>
    </row>
    <row r="592" s="13" customFormat="1">
      <c r="A592" s="13"/>
      <c r="B592" s="234"/>
      <c r="C592" s="235"/>
      <c r="D592" s="236" t="s">
        <v>141</v>
      </c>
      <c r="E592" s="237" t="s">
        <v>1</v>
      </c>
      <c r="F592" s="238" t="s">
        <v>296</v>
      </c>
      <c r="G592" s="235"/>
      <c r="H592" s="237" t="s">
        <v>1</v>
      </c>
      <c r="I592" s="239"/>
      <c r="J592" s="235"/>
      <c r="K592" s="235"/>
      <c r="L592" s="240"/>
      <c r="M592" s="241"/>
      <c r="N592" s="242"/>
      <c r="O592" s="242"/>
      <c r="P592" s="242"/>
      <c r="Q592" s="242"/>
      <c r="R592" s="242"/>
      <c r="S592" s="242"/>
      <c r="T592" s="24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4" t="s">
        <v>141</v>
      </c>
      <c r="AU592" s="244" t="s">
        <v>85</v>
      </c>
      <c r="AV592" s="13" t="s">
        <v>83</v>
      </c>
      <c r="AW592" s="13" t="s">
        <v>32</v>
      </c>
      <c r="AX592" s="13" t="s">
        <v>75</v>
      </c>
      <c r="AY592" s="244" t="s">
        <v>132</v>
      </c>
    </row>
    <row r="593" s="14" customFormat="1">
      <c r="A593" s="14"/>
      <c r="B593" s="245"/>
      <c r="C593" s="246"/>
      <c r="D593" s="236" t="s">
        <v>141</v>
      </c>
      <c r="E593" s="247" t="s">
        <v>1</v>
      </c>
      <c r="F593" s="248" t="s">
        <v>297</v>
      </c>
      <c r="G593" s="246"/>
      <c r="H593" s="249">
        <v>37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5" t="s">
        <v>141</v>
      </c>
      <c r="AU593" s="255" t="s">
        <v>85</v>
      </c>
      <c r="AV593" s="14" t="s">
        <v>85</v>
      </c>
      <c r="AW593" s="14" t="s">
        <v>32</v>
      </c>
      <c r="AX593" s="14" t="s">
        <v>75</v>
      </c>
      <c r="AY593" s="255" t="s">
        <v>132</v>
      </c>
    </row>
    <row r="594" s="13" customFormat="1">
      <c r="A594" s="13"/>
      <c r="B594" s="234"/>
      <c r="C594" s="235"/>
      <c r="D594" s="236" t="s">
        <v>141</v>
      </c>
      <c r="E594" s="237" t="s">
        <v>1</v>
      </c>
      <c r="F594" s="238" t="s">
        <v>867</v>
      </c>
      <c r="G594" s="235"/>
      <c r="H594" s="237" t="s">
        <v>1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141</v>
      </c>
      <c r="AU594" s="244" t="s">
        <v>85</v>
      </c>
      <c r="AV594" s="13" t="s">
        <v>83</v>
      </c>
      <c r="AW594" s="13" t="s">
        <v>32</v>
      </c>
      <c r="AX594" s="13" t="s">
        <v>75</v>
      </c>
      <c r="AY594" s="244" t="s">
        <v>132</v>
      </c>
    </row>
    <row r="595" s="14" customFormat="1">
      <c r="A595" s="14"/>
      <c r="B595" s="245"/>
      <c r="C595" s="246"/>
      <c r="D595" s="236" t="s">
        <v>141</v>
      </c>
      <c r="E595" s="247" t="s">
        <v>1</v>
      </c>
      <c r="F595" s="248" t="s">
        <v>868</v>
      </c>
      <c r="G595" s="246"/>
      <c r="H595" s="249">
        <v>2.544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5" t="s">
        <v>141</v>
      </c>
      <c r="AU595" s="255" t="s">
        <v>85</v>
      </c>
      <c r="AV595" s="14" t="s">
        <v>85</v>
      </c>
      <c r="AW595" s="14" t="s">
        <v>32</v>
      </c>
      <c r="AX595" s="14" t="s">
        <v>75</v>
      </c>
      <c r="AY595" s="255" t="s">
        <v>132</v>
      </c>
    </row>
    <row r="596" s="15" customFormat="1">
      <c r="A596" s="15"/>
      <c r="B596" s="256"/>
      <c r="C596" s="257"/>
      <c r="D596" s="236" t="s">
        <v>141</v>
      </c>
      <c r="E596" s="258" t="s">
        <v>1</v>
      </c>
      <c r="F596" s="259" t="s">
        <v>149</v>
      </c>
      <c r="G596" s="257"/>
      <c r="H596" s="260">
        <v>273.54399999999998</v>
      </c>
      <c r="I596" s="261"/>
      <c r="J596" s="257"/>
      <c r="K596" s="257"/>
      <c r="L596" s="262"/>
      <c r="M596" s="263"/>
      <c r="N596" s="264"/>
      <c r="O596" s="264"/>
      <c r="P596" s="264"/>
      <c r="Q596" s="264"/>
      <c r="R596" s="264"/>
      <c r="S596" s="264"/>
      <c r="T596" s="26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6" t="s">
        <v>141</v>
      </c>
      <c r="AU596" s="266" t="s">
        <v>85</v>
      </c>
      <c r="AV596" s="15" t="s">
        <v>139</v>
      </c>
      <c r="AW596" s="15" t="s">
        <v>32</v>
      </c>
      <c r="AX596" s="15" t="s">
        <v>83</v>
      </c>
      <c r="AY596" s="266" t="s">
        <v>132</v>
      </c>
    </row>
    <row r="597" s="2" customFormat="1" ht="24.15" customHeight="1">
      <c r="A597" s="39"/>
      <c r="B597" s="40"/>
      <c r="C597" s="278" t="s">
        <v>869</v>
      </c>
      <c r="D597" s="278" t="s">
        <v>253</v>
      </c>
      <c r="E597" s="279" t="s">
        <v>870</v>
      </c>
      <c r="F597" s="280" t="s">
        <v>871</v>
      </c>
      <c r="G597" s="281" t="s">
        <v>166</v>
      </c>
      <c r="H597" s="282">
        <v>300.89800000000002</v>
      </c>
      <c r="I597" s="283"/>
      <c r="J597" s="284">
        <f>ROUND(I597*H597,2)</f>
        <v>0</v>
      </c>
      <c r="K597" s="285"/>
      <c r="L597" s="286"/>
      <c r="M597" s="287" t="s">
        <v>1</v>
      </c>
      <c r="N597" s="288" t="s">
        <v>40</v>
      </c>
      <c r="O597" s="92"/>
      <c r="P597" s="230">
        <f>O597*H597</f>
        <v>0</v>
      </c>
      <c r="Q597" s="230">
        <v>0.002</v>
      </c>
      <c r="R597" s="230">
        <f>Q597*H597</f>
        <v>0.60179600000000011</v>
      </c>
      <c r="S597" s="230">
        <v>0</v>
      </c>
      <c r="T597" s="23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2" t="s">
        <v>336</v>
      </c>
      <c r="AT597" s="232" t="s">
        <v>253</v>
      </c>
      <c r="AU597" s="232" t="s">
        <v>85</v>
      </c>
      <c r="AY597" s="18" t="s">
        <v>132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8" t="s">
        <v>83</v>
      </c>
      <c r="BK597" s="233">
        <f>ROUND(I597*H597,2)</f>
        <v>0</v>
      </c>
      <c r="BL597" s="18" t="s">
        <v>236</v>
      </c>
      <c r="BM597" s="232" t="s">
        <v>872</v>
      </c>
    </row>
    <row r="598" s="14" customFormat="1">
      <c r="A598" s="14"/>
      <c r="B598" s="245"/>
      <c r="C598" s="246"/>
      <c r="D598" s="236" t="s">
        <v>141</v>
      </c>
      <c r="E598" s="246"/>
      <c r="F598" s="248" t="s">
        <v>873</v>
      </c>
      <c r="G598" s="246"/>
      <c r="H598" s="249">
        <v>300.89800000000002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141</v>
      </c>
      <c r="AU598" s="255" t="s">
        <v>85</v>
      </c>
      <c r="AV598" s="14" t="s">
        <v>85</v>
      </c>
      <c r="AW598" s="14" t="s">
        <v>4</v>
      </c>
      <c r="AX598" s="14" t="s">
        <v>83</v>
      </c>
      <c r="AY598" s="255" t="s">
        <v>132</v>
      </c>
    </row>
    <row r="599" s="2" customFormat="1" ht="24.15" customHeight="1">
      <c r="A599" s="39"/>
      <c r="B599" s="40"/>
      <c r="C599" s="220" t="s">
        <v>874</v>
      </c>
      <c r="D599" s="220" t="s">
        <v>135</v>
      </c>
      <c r="E599" s="221" t="s">
        <v>875</v>
      </c>
      <c r="F599" s="222" t="s">
        <v>876</v>
      </c>
      <c r="G599" s="223" t="s">
        <v>230</v>
      </c>
      <c r="H599" s="224">
        <v>136.77199999999999</v>
      </c>
      <c r="I599" s="225"/>
      <c r="J599" s="226">
        <f>ROUND(I599*H599,2)</f>
        <v>0</v>
      </c>
      <c r="K599" s="227"/>
      <c r="L599" s="45"/>
      <c r="M599" s="228" t="s">
        <v>1</v>
      </c>
      <c r="N599" s="229" t="s">
        <v>40</v>
      </c>
      <c r="O599" s="92"/>
      <c r="P599" s="230">
        <f>O599*H599</f>
        <v>0</v>
      </c>
      <c r="Q599" s="230">
        <v>2.0000000000000002E-05</v>
      </c>
      <c r="R599" s="230">
        <f>Q599*H599</f>
        <v>0.00273544</v>
      </c>
      <c r="S599" s="230">
        <v>0</v>
      </c>
      <c r="T599" s="23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2" t="s">
        <v>236</v>
      </c>
      <c r="AT599" s="232" t="s">
        <v>135</v>
      </c>
      <c r="AU599" s="232" t="s">
        <v>85</v>
      </c>
      <c r="AY599" s="18" t="s">
        <v>132</v>
      </c>
      <c r="BE599" s="233">
        <f>IF(N599="základní",J599,0)</f>
        <v>0</v>
      </c>
      <c r="BF599" s="233">
        <f>IF(N599="snížená",J599,0)</f>
        <v>0</v>
      </c>
      <c r="BG599" s="233">
        <f>IF(N599="zákl. přenesená",J599,0)</f>
        <v>0</v>
      </c>
      <c r="BH599" s="233">
        <f>IF(N599="sníž. přenesená",J599,0)</f>
        <v>0</v>
      </c>
      <c r="BI599" s="233">
        <f>IF(N599="nulová",J599,0)</f>
        <v>0</v>
      </c>
      <c r="BJ599" s="18" t="s">
        <v>83</v>
      </c>
      <c r="BK599" s="233">
        <f>ROUND(I599*H599,2)</f>
        <v>0</v>
      </c>
      <c r="BL599" s="18" t="s">
        <v>236</v>
      </c>
      <c r="BM599" s="232" t="s">
        <v>877</v>
      </c>
    </row>
    <row r="600" s="14" customFormat="1">
      <c r="A600" s="14"/>
      <c r="B600" s="245"/>
      <c r="C600" s="246"/>
      <c r="D600" s="236" t="s">
        <v>141</v>
      </c>
      <c r="E600" s="247" t="s">
        <v>1</v>
      </c>
      <c r="F600" s="248" t="s">
        <v>878</v>
      </c>
      <c r="G600" s="246"/>
      <c r="H600" s="249">
        <v>136.77199999999999</v>
      </c>
      <c r="I600" s="250"/>
      <c r="J600" s="246"/>
      <c r="K600" s="246"/>
      <c r="L600" s="251"/>
      <c r="M600" s="252"/>
      <c r="N600" s="253"/>
      <c r="O600" s="253"/>
      <c r="P600" s="253"/>
      <c r="Q600" s="253"/>
      <c r="R600" s="253"/>
      <c r="S600" s="253"/>
      <c r="T600" s="25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5" t="s">
        <v>141</v>
      </c>
      <c r="AU600" s="255" t="s">
        <v>85</v>
      </c>
      <c r="AV600" s="14" t="s">
        <v>85</v>
      </c>
      <c r="AW600" s="14" t="s">
        <v>32</v>
      </c>
      <c r="AX600" s="14" t="s">
        <v>83</v>
      </c>
      <c r="AY600" s="255" t="s">
        <v>132</v>
      </c>
    </row>
    <row r="601" s="2" customFormat="1" ht="24.15" customHeight="1">
      <c r="A601" s="39"/>
      <c r="B601" s="40"/>
      <c r="C601" s="220" t="s">
        <v>879</v>
      </c>
      <c r="D601" s="220" t="s">
        <v>135</v>
      </c>
      <c r="E601" s="221" t="s">
        <v>880</v>
      </c>
      <c r="F601" s="222" t="s">
        <v>881</v>
      </c>
      <c r="G601" s="223" t="s">
        <v>230</v>
      </c>
      <c r="H601" s="224">
        <v>10</v>
      </c>
      <c r="I601" s="225"/>
      <c r="J601" s="226">
        <f>ROUND(I601*H601,2)</f>
        <v>0</v>
      </c>
      <c r="K601" s="227"/>
      <c r="L601" s="45"/>
      <c r="M601" s="228" t="s">
        <v>1</v>
      </c>
      <c r="N601" s="229" t="s">
        <v>40</v>
      </c>
      <c r="O601" s="92"/>
      <c r="P601" s="230">
        <f>O601*H601</f>
        <v>0</v>
      </c>
      <c r="Q601" s="230">
        <v>0.00012</v>
      </c>
      <c r="R601" s="230">
        <f>Q601*H601</f>
        <v>0.0012000000000000001</v>
      </c>
      <c r="S601" s="230">
        <v>0</v>
      </c>
      <c r="T601" s="23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2" t="s">
        <v>236</v>
      </c>
      <c r="AT601" s="232" t="s">
        <v>135</v>
      </c>
      <c r="AU601" s="232" t="s">
        <v>85</v>
      </c>
      <c r="AY601" s="18" t="s">
        <v>132</v>
      </c>
      <c r="BE601" s="233">
        <f>IF(N601="základní",J601,0)</f>
        <v>0</v>
      </c>
      <c r="BF601" s="233">
        <f>IF(N601="snížená",J601,0)</f>
        <v>0</v>
      </c>
      <c r="BG601" s="233">
        <f>IF(N601="zákl. přenesená",J601,0)</f>
        <v>0</v>
      </c>
      <c r="BH601" s="233">
        <f>IF(N601="sníž. přenesená",J601,0)</f>
        <v>0</v>
      </c>
      <c r="BI601" s="233">
        <f>IF(N601="nulová",J601,0)</f>
        <v>0</v>
      </c>
      <c r="BJ601" s="18" t="s">
        <v>83</v>
      </c>
      <c r="BK601" s="233">
        <f>ROUND(I601*H601,2)</f>
        <v>0</v>
      </c>
      <c r="BL601" s="18" t="s">
        <v>236</v>
      </c>
      <c r="BM601" s="232" t="s">
        <v>882</v>
      </c>
    </row>
    <row r="602" s="14" customFormat="1">
      <c r="A602" s="14"/>
      <c r="B602" s="245"/>
      <c r="C602" s="246"/>
      <c r="D602" s="236" t="s">
        <v>141</v>
      </c>
      <c r="E602" s="247" t="s">
        <v>1</v>
      </c>
      <c r="F602" s="248" t="s">
        <v>883</v>
      </c>
      <c r="G602" s="246"/>
      <c r="H602" s="249">
        <v>7.2000000000000002</v>
      </c>
      <c r="I602" s="250"/>
      <c r="J602" s="246"/>
      <c r="K602" s="246"/>
      <c r="L602" s="251"/>
      <c r="M602" s="252"/>
      <c r="N602" s="253"/>
      <c r="O602" s="253"/>
      <c r="P602" s="253"/>
      <c r="Q602" s="253"/>
      <c r="R602" s="253"/>
      <c r="S602" s="253"/>
      <c r="T602" s="25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5" t="s">
        <v>141</v>
      </c>
      <c r="AU602" s="255" t="s">
        <v>85</v>
      </c>
      <c r="AV602" s="14" t="s">
        <v>85</v>
      </c>
      <c r="AW602" s="14" t="s">
        <v>32</v>
      </c>
      <c r="AX602" s="14" t="s">
        <v>75</v>
      </c>
      <c r="AY602" s="255" t="s">
        <v>132</v>
      </c>
    </row>
    <row r="603" s="14" customFormat="1">
      <c r="A603" s="14"/>
      <c r="B603" s="245"/>
      <c r="C603" s="246"/>
      <c r="D603" s="236" t="s">
        <v>141</v>
      </c>
      <c r="E603" s="247" t="s">
        <v>1</v>
      </c>
      <c r="F603" s="248" t="s">
        <v>884</v>
      </c>
      <c r="G603" s="246"/>
      <c r="H603" s="249">
        <v>2.7999999999999998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141</v>
      </c>
      <c r="AU603" s="255" t="s">
        <v>85</v>
      </c>
      <c r="AV603" s="14" t="s">
        <v>85</v>
      </c>
      <c r="AW603" s="14" t="s">
        <v>32</v>
      </c>
      <c r="AX603" s="14" t="s">
        <v>75</v>
      </c>
      <c r="AY603" s="255" t="s">
        <v>132</v>
      </c>
    </row>
    <row r="604" s="15" customFormat="1">
      <c r="A604" s="15"/>
      <c r="B604" s="256"/>
      <c r="C604" s="257"/>
      <c r="D604" s="236" t="s">
        <v>141</v>
      </c>
      <c r="E604" s="258" t="s">
        <v>1</v>
      </c>
      <c r="F604" s="259" t="s">
        <v>149</v>
      </c>
      <c r="G604" s="257"/>
      <c r="H604" s="260">
        <v>10</v>
      </c>
      <c r="I604" s="261"/>
      <c r="J604" s="257"/>
      <c r="K604" s="257"/>
      <c r="L604" s="262"/>
      <c r="M604" s="263"/>
      <c r="N604" s="264"/>
      <c r="O604" s="264"/>
      <c r="P604" s="264"/>
      <c r="Q604" s="264"/>
      <c r="R604" s="264"/>
      <c r="S604" s="264"/>
      <c r="T604" s="26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6" t="s">
        <v>141</v>
      </c>
      <c r="AU604" s="266" t="s">
        <v>85</v>
      </c>
      <c r="AV604" s="15" t="s">
        <v>139</v>
      </c>
      <c r="AW604" s="15" t="s">
        <v>32</v>
      </c>
      <c r="AX604" s="15" t="s">
        <v>83</v>
      </c>
      <c r="AY604" s="266" t="s">
        <v>132</v>
      </c>
    </row>
    <row r="605" s="2" customFormat="1" ht="24.15" customHeight="1">
      <c r="A605" s="39"/>
      <c r="B605" s="40"/>
      <c r="C605" s="220" t="s">
        <v>885</v>
      </c>
      <c r="D605" s="220" t="s">
        <v>135</v>
      </c>
      <c r="E605" s="221" t="s">
        <v>886</v>
      </c>
      <c r="F605" s="222" t="s">
        <v>887</v>
      </c>
      <c r="G605" s="223" t="s">
        <v>230</v>
      </c>
      <c r="H605" s="224">
        <v>12.4</v>
      </c>
      <c r="I605" s="225"/>
      <c r="J605" s="226">
        <f>ROUND(I605*H605,2)</f>
        <v>0</v>
      </c>
      <c r="K605" s="227"/>
      <c r="L605" s="45"/>
      <c r="M605" s="228" t="s">
        <v>1</v>
      </c>
      <c r="N605" s="229" t="s">
        <v>40</v>
      </c>
      <c r="O605" s="92"/>
      <c r="P605" s="230">
        <f>O605*H605</f>
        <v>0</v>
      </c>
      <c r="Q605" s="230">
        <v>8.0000000000000007E-05</v>
      </c>
      <c r="R605" s="230">
        <f>Q605*H605</f>
        <v>0.00099200000000000004</v>
      </c>
      <c r="S605" s="230">
        <v>0</v>
      </c>
      <c r="T605" s="231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2" t="s">
        <v>236</v>
      </c>
      <c r="AT605" s="232" t="s">
        <v>135</v>
      </c>
      <c r="AU605" s="232" t="s">
        <v>85</v>
      </c>
      <c r="AY605" s="18" t="s">
        <v>132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18" t="s">
        <v>83</v>
      </c>
      <c r="BK605" s="233">
        <f>ROUND(I605*H605,2)</f>
        <v>0</v>
      </c>
      <c r="BL605" s="18" t="s">
        <v>236</v>
      </c>
      <c r="BM605" s="232" t="s">
        <v>888</v>
      </c>
    </row>
    <row r="606" s="14" customFormat="1">
      <c r="A606" s="14"/>
      <c r="B606" s="245"/>
      <c r="C606" s="246"/>
      <c r="D606" s="236" t="s">
        <v>141</v>
      </c>
      <c r="E606" s="247" t="s">
        <v>1</v>
      </c>
      <c r="F606" s="248" t="s">
        <v>889</v>
      </c>
      <c r="G606" s="246"/>
      <c r="H606" s="249">
        <v>9.5999999999999996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141</v>
      </c>
      <c r="AU606" s="255" t="s">
        <v>85</v>
      </c>
      <c r="AV606" s="14" t="s">
        <v>85</v>
      </c>
      <c r="AW606" s="14" t="s">
        <v>32</v>
      </c>
      <c r="AX606" s="14" t="s">
        <v>75</v>
      </c>
      <c r="AY606" s="255" t="s">
        <v>132</v>
      </c>
    </row>
    <row r="607" s="14" customFormat="1">
      <c r="A607" s="14"/>
      <c r="B607" s="245"/>
      <c r="C607" s="246"/>
      <c r="D607" s="236" t="s">
        <v>141</v>
      </c>
      <c r="E607" s="247" t="s">
        <v>1</v>
      </c>
      <c r="F607" s="248" t="s">
        <v>884</v>
      </c>
      <c r="G607" s="246"/>
      <c r="H607" s="249">
        <v>2.7999999999999998</v>
      </c>
      <c r="I607" s="250"/>
      <c r="J607" s="246"/>
      <c r="K607" s="246"/>
      <c r="L607" s="251"/>
      <c r="M607" s="252"/>
      <c r="N607" s="253"/>
      <c r="O607" s="253"/>
      <c r="P607" s="253"/>
      <c r="Q607" s="253"/>
      <c r="R607" s="253"/>
      <c r="S607" s="253"/>
      <c r="T607" s="25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5" t="s">
        <v>141</v>
      </c>
      <c r="AU607" s="255" t="s">
        <v>85</v>
      </c>
      <c r="AV607" s="14" t="s">
        <v>85</v>
      </c>
      <c r="AW607" s="14" t="s">
        <v>32</v>
      </c>
      <c r="AX607" s="14" t="s">
        <v>75</v>
      </c>
      <c r="AY607" s="255" t="s">
        <v>132</v>
      </c>
    </row>
    <row r="608" s="15" customFormat="1">
      <c r="A608" s="15"/>
      <c r="B608" s="256"/>
      <c r="C608" s="257"/>
      <c r="D608" s="236" t="s">
        <v>141</v>
      </c>
      <c r="E608" s="258" t="s">
        <v>1</v>
      </c>
      <c r="F608" s="259" t="s">
        <v>149</v>
      </c>
      <c r="G608" s="257"/>
      <c r="H608" s="260">
        <v>12.399999999999999</v>
      </c>
      <c r="I608" s="261"/>
      <c r="J608" s="257"/>
      <c r="K608" s="257"/>
      <c r="L608" s="262"/>
      <c r="M608" s="263"/>
      <c r="N608" s="264"/>
      <c r="O608" s="264"/>
      <c r="P608" s="264"/>
      <c r="Q608" s="264"/>
      <c r="R608" s="264"/>
      <c r="S608" s="264"/>
      <c r="T608" s="26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6" t="s">
        <v>141</v>
      </c>
      <c r="AU608" s="266" t="s">
        <v>85</v>
      </c>
      <c r="AV608" s="15" t="s">
        <v>139</v>
      </c>
      <c r="AW608" s="15" t="s">
        <v>32</v>
      </c>
      <c r="AX608" s="15" t="s">
        <v>83</v>
      </c>
      <c r="AY608" s="266" t="s">
        <v>132</v>
      </c>
    </row>
    <row r="609" s="2" customFormat="1" ht="24.15" customHeight="1">
      <c r="A609" s="39"/>
      <c r="B609" s="40"/>
      <c r="C609" s="278" t="s">
        <v>890</v>
      </c>
      <c r="D609" s="278" t="s">
        <v>253</v>
      </c>
      <c r="E609" s="279" t="s">
        <v>870</v>
      </c>
      <c r="F609" s="280" t="s">
        <v>871</v>
      </c>
      <c r="G609" s="281" t="s">
        <v>166</v>
      </c>
      <c r="H609" s="282">
        <v>6.0599999999999996</v>
      </c>
      <c r="I609" s="283"/>
      <c r="J609" s="284">
        <f>ROUND(I609*H609,2)</f>
        <v>0</v>
      </c>
      <c r="K609" s="285"/>
      <c r="L609" s="286"/>
      <c r="M609" s="287" t="s">
        <v>1</v>
      </c>
      <c r="N609" s="288" t="s">
        <v>40</v>
      </c>
      <c r="O609" s="92"/>
      <c r="P609" s="230">
        <f>O609*H609</f>
        <v>0</v>
      </c>
      <c r="Q609" s="230">
        <v>0.002</v>
      </c>
      <c r="R609" s="230">
        <f>Q609*H609</f>
        <v>0.012119999999999999</v>
      </c>
      <c r="S609" s="230">
        <v>0</v>
      </c>
      <c r="T609" s="231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2" t="s">
        <v>336</v>
      </c>
      <c r="AT609" s="232" t="s">
        <v>253</v>
      </c>
      <c r="AU609" s="232" t="s">
        <v>85</v>
      </c>
      <c r="AY609" s="18" t="s">
        <v>132</v>
      </c>
      <c r="BE609" s="233">
        <f>IF(N609="základní",J609,0)</f>
        <v>0</v>
      </c>
      <c r="BF609" s="233">
        <f>IF(N609="snížená",J609,0)</f>
        <v>0</v>
      </c>
      <c r="BG609" s="233">
        <f>IF(N609="zákl. přenesená",J609,0)</f>
        <v>0</v>
      </c>
      <c r="BH609" s="233">
        <f>IF(N609="sníž. přenesená",J609,0)</f>
        <v>0</v>
      </c>
      <c r="BI609" s="233">
        <f>IF(N609="nulová",J609,0)</f>
        <v>0</v>
      </c>
      <c r="BJ609" s="18" t="s">
        <v>83</v>
      </c>
      <c r="BK609" s="233">
        <f>ROUND(I609*H609,2)</f>
        <v>0</v>
      </c>
      <c r="BL609" s="18" t="s">
        <v>236</v>
      </c>
      <c r="BM609" s="232" t="s">
        <v>891</v>
      </c>
    </row>
    <row r="610" s="14" customFormat="1">
      <c r="A610" s="14"/>
      <c r="B610" s="245"/>
      <c r="C610" s="246"/>
      <c r="D610" s="236" t="s">
        <v>141</v>
      </c>
      <c r="E610" s="247" t="s">
        <v>1</v>
      </c>
      <c r="F610" s="248" t="s">
        <v>892</v>
      </c>
      <c r="G610" s="246"/>
      <c r="H610" s="249">
        <v>4.4640000000000004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5" t="s">
        <v>141</v>
      </c>
      <c r="AU610" s="255" t="s">
        <v>85</v>
      </c>
      <c r="AV610" s="14" t="s">
        <v>85</v>
      </c>
      <c r="AW610" s="14" t="s">
        <v>32</v>
      </c>
      <c r="AX610" s="14" t="s">
        <v>75</v>
      </c>
      <c r="AY610" s="255" t="s">
        <v>132</v>
      </c>
    </row>
    <row r="611" s="14" customFormat="1">
      <c r="A611" s="14"/>
      <c r="B611" s="245"/>
      <c r="C611" s="246"/>
      <c r="D611" s="236" t="s">
        <v>141</v>
      </c>
      <c r="E611" s="247" t="s">
        <v>1</v>
      </c>
      <c r="F611" s="248" t="s">
        <v>893</v>
      </c>
      <c r="G611" s="246"/>
      <c r="H611" s="249">
        <v>1.5960000000000001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141</v>
      </c>
      <c r="AU611" s="255" t="s">
        <v>85</v>
      </c>
      <c r="AV611" s="14" t="s">
        <v>85</v>
      </c>
      <c r="AW611" s="14" t="s">
        <v>32</v>
      </c>
      <c r="AX611" s="14" t="s">
        <v>75</v>
      </c>
      <c r="AY611" s="255" t="s">
        <v>132</v>
      </c>
    </row>
    <row r="612" s="15" customFormat="1">
      <c r="A612" s="15"/>
      <c r="B612" s="256"/>
      <c r="C612" s="257"/>
      <c r="D612" s="236" t="s">
        <v>141</v>
      </c>
      <c r="E612" s="258" t="s">
        <v>1</v>
      </c>
      <c r="F612" s="259" t="s">
        <v>149</v>
      </c>
      <c r="G612" s="257"/>
      <c r="H612" s="260">
        <v>6.0599999999999996</v>
      </c>
      <c r="I612" s="261"/>
      <c r="J612" s="257"/>
      <c r="K612" s="257"/>
      <c r="L612" s="262"/>
      <c r="M612" s="263"/>
      <c r="N612" s="264"/>
      <c r="O612" s="264"/>
      <c r="P612" s="264"/>
      <c r="Q612" s="264"/>
      <c r="R612" s="264"/>
      <c r="S612" s="264"/>
      <c r="T612" s="26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6" t="s">
        <v>141</v>
      </c>
      <c r="AU612" s="266" t="s">
        <v>85</v>
      </c>
      <c r="AV612" s="15" t="s">
        <v>139</v>
      </c>
      <c r="AW612" s="15" t="s">
        <v>32</v>
      </c>
      <c r="AX612" s="15" t="s">
        <v>83</v>
      </c>
      <c r="AY612" s="266" t="s">
        <v>132</v>
      </c>
    </row>
    <row r="613" s="2" customFormat="1" ht="16.5" customHeight="1">
      <c r="A613" s="39"/>
      <c r="B613" s="40"/>
      <c r="C613" s="220" t="s">
        <v>894</v>
      </c>
      <c r="D613" s="220" t="s">
        <v>135</v>
      </c>
      <c r="E613" s="221" t="s">
        <v>895</v>
      </c>
      <c r="F613" s="222" t="s">
        <v>896</v>
      </c>
      <c r="G613" s="223" t="s">
        <v>230</v>
      </c>
      <c r="H613" s="224">
        <v>51.880000000000003</v>
      </c>
      <c r="I613" s="225"/>
      <c r="J613" s="226">
        <f>ROUND(I613*H613,2)</f>
        <v>0</v>
      </c>
      <c r="K613" s="227"/>
      <c r="L613" s="45"/>
      <c r="M613" s="228" t="s">
        <v>1</v>
      </c>
      <c r="N613" s="229" t="s">
        <v>40</v>
      </c>
      <c r="O613" s="92"/>
      <c r="P613" s="230">
        <f>O613*H613</f>
        <v>0</v>
      </c>
      <c r="Q613" s="230">
        <v>3.0000000000000001E-05</v>
      </c>
      <c r="R613" s="230">
        <f>Q613*H613</f>
        <v>0.0015564000000000001</v>
      </c>
      <c r="S613" s="230">
        <v>0</v>
      </c>
      <c r="T613" s="231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2" t="s">
        <v>236</v>
      </c>
      <c r="AT613" s="232" t="s">
        <v>135</v>
      </c>
      <c r="AU613" s="232" t="s">
        <v>85</v>
      </c>
      <c r="AY613" s="18" t="s">
        <v>132</v>
      </c>
      <c r="BE613" s="233">
        <f>IF(N613="základní",J613,0)</f>
        <v>0</v>
      </c>
      <c r="BF613" s="233">
        <f>IF(N613="snížená",J613,0)</f>
        <v>0</v>
      </c>
      <c r="BG613" s="233">
        <f>IF(N613="zákl. přenesená",J613,0)</f>
        <v>0</v>
      </c>
      <c r="BH613" s="233">
        <f>IF(N613="sníž. přenesená",J613,0)</f>
        <v>0</v>
      </c>
      <c r="BI613" s="233">
        <f>IF(N613="nulová",J613,0)</f>
        <v>0</v>
      </c>
      <c r="BJ613" s="18" t="s">
        <v>83</v>
      </c>
      <c r="BK613" s="233">
        <f>ROUND(I613*H613,2)</f>
        <v>0</v>
      </c>
      <c r="BL613" s="18" t="s">
        <v>236</v>
      </c>
      <c r="BM613" s="232" t="s">
        <v>897</v>
      </c>
    </row>
    <row r="614" s="13" customFormat="1">
      <c r="A614" s="13"/>
      <c r="B614" s="234"/>
      <c r="C614" s="235"/>
      <c r="D614" s="236" t="s">
        <v>141</v>
      </c>
      <c r="E614" s="237" t="s">
        <v>1</v>
      </c>
      <c r="F614" s="238" t="s">
        <v>286</v>
      </c>
      <c r="G614" s="235"/>
      <c r="H614" s="237" t="s">
        <v>1</v>
      </c>
      <c r="I614" s="239"/>
      <c r="J614" s="235"/>
      <c r="K614" s="235"/>
      <c r="L614" s="240"/>
      <c r="M614" s="241"/>
      <c r="N614" s="242"/>
      <c r="O614" s="242"/>
      <c r="P614" s="242"/>
      <c r="Q614" s="242"/>
      <c r="R614" s="242"/>
      <c r="S614" s="242"/>
      <c r="T614" s="24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4" t="s">
        <v>141</v>
      </c>
      <c r="AU614" s="244" t="s">
        <v>85</v>
      </c>
      <c r="AV614" s="13" t="s">
        <v>83</v>
      </c>
      <c r="AW614" s="13" t="s">
        <v>32</v>
      </c>
      <c r="AX614" s="13" t="s">
        <v>75</v>
      </c>
      <c r="AY614" s="244" t="s">
        <v>132</v>
      </c>
    </row>
    <row r="615" s="14" customFormat="1">
      <c r="A615" s="14"/>
      <c r="B615" s="245"/>
      <c r="C615" s="246"/>
      <c r="D615" s="236" t="s">
        <v>141</v>
      </c>
      <c r="E615" s="247" t="s">
        <v>1</v>
      </c>
      <c r="F615" s="248" t="s">
        <v>898</v>
      </c>
      <c r="G615" s="246"/>
      <c r="H615" s="249">
        <v>18.579999999999998</v>
      </c>
      <c r="I615" s="250"/>
      <c r="J615" s="246"/>
      <c r="K615" s="246"/>
      <c r="L615" s="251"/>
      <c r="M615" s="252"/>
      <c r="N615" s="253"/>
      <c r="O615" s="253"/>
      <c r="P615" s="253"/>
      <c r="Q615" s="253"/>
      <c r="R615" s="253"/>
      <c r="S615" s="253"/>
      <c r="T615" s="25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5" t="s">
        <v>141</v>
      </c>
      <c r="AU615" s="255" t="s">
        <v>85</v>
      </c>
      <c r="AV615" s="14" t="s">
        <v>85</v>
      </c>
      <c r="AW615" s="14" t="s">
        <v>32</v>
      </c>
      <c r="AX615" s="14" t="s">
        <v>75</v>
      </c>
      <c r="AY615" s="255" t="s">
        <v>132</v>
      </c>
    </row>
    <row r="616" s="14" customFormat="1">
      <c r="A616" s="14"/>
      <c r="B616" s="245"/>
      <c r="C616" s="246"/>
      <c r="D616" s="236" t="s">
        <v>141</v>
      </c>
      <c r="E616" s="247" t="s">
        <v>1</v>
      </c>
      <c r="F616" s="248" t="s">
        <v>899</v>
      </c>
      <c r="G616" s="246"/>
      <c r="H616" s="249">
        <v>-0.80000000000000004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5" t="s">
        <v>141</v>
      </c>
      <c r="AU616" s="255" t="s">
        <v>85</v>
      </c>
      <c r="AV616" s="14" t="s">
        <v>85</v>
      </c>
      <c r="AW616" s="14" t="s">
        <v>32</v>
      </c>
      <c r="AX616" s="14" t="s">
        <v>75</v>
      </c>
      <c r="AY616" s="255" t="s">
        <v>132</v>
      </c>
    </row>
    <row r="617" s="13" customFormat="1">
      <c r="A617" s="13"/>
      <c r="B617" s="234"/>
      <c r="C617" s="235"/>
      <c r="D617" s="236" t="s">
        <v>141</v>
      </c>
      <c r="E617" s="237" t="s">
        <v>1</v>
      </c>
      <c r="F617" s="238" t="s">
        <v>287</v>
      </c>
      <c r="G617" s="235"/>
      <c r="H617" s="237" t="s">
        <v>1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141</v>
      </c>
      <c r="AU617" s="244" t="s">
        <v>85</v>
      </c>
      <c r="AV617" s="13" t="s">
        <v>83</v>
      </c>
      <c r="AW617" s="13" t="s">
        <v>32</v>
      </c>
      <c r="AX617" s="13" t="s">
        <v>75</v>
      </c>
      <c r="AY617" s="244" t="s">
        <v>132</v>
      </c>
    </row>
    <row r="618" s="14" customFormat="1">
      <c r="A618" s="14"/>
      <c r="B618" s="245"/>
      <c r="C618" s="246"/>
      <c r="D618" s="236" t="s">
        <v>141</v>
      </c>
      <c r="E618" s="247" t="s">
        <v>1</v>
      </c>
      <c r="F618" s="248" t="s">
        <v>900</v>
      </c>
      <c r="G618" s="246"/>
      <c r="H618" s="249">
        <v>18.899999999999999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141</v>
      </c>
      <c r="AU618" s="255" t="s">
        <v>85</v>
      </c>
      <c r="AV618" s="14" t="s">
        <v>85</v>
      </c>
      <c r="AW618" s="14" t="s">
        <v>32</v>
      </c>
      <c r="AX618" s="14" t="s">
        <v>75</v>
      </c>
      <c r="AY618" s="255" t="s">
        <v>132</v>
      </c>
    </row>
    <row r="619" s="14" customFormat="1">
      <c r="A619" s="14"/>
      <c r="B619" s="245"/>
      <c r="C619" s="246"/>
      <c r="D619" s="236" t="s">
        <v>141</v>
      </c>
      <c r="E619" s="247" t="s">
        <v>1</v>
      </c>
      <c r="F619" s="248" t="s">
        <v>899</v>
      </c>
      <c r="G619" s="246"/>
      <c r="H619" s="249">
        <v>-0.80000000000000004</v>
      </c>
      <c r="I619" s="250"/>
      <c r="J619" s="246"/>
      <c r="K619" s="246"/>
      <c r="L619" s="251"/>
      <c r="M619" s="252"/>
      <c r="N619" s="253"/>
      <c r="O619" s="253"/>
      <c r="P619" s="253"/>
      <c r="Q619" s="253"/>
      <c r="R619" s="253"/>
      <c r="S619" s="253"/>
      <c r="T619" s="25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5" t="s">
        <v>141</v>
      </c>
      <c r="AU619" s="255" t="s">
        <v>85</v>
      </c>
      <c r="AV619" s="14" t="s">
        <v>85</v>
      </c>
      <c r="AW619" s="14" t="s">
        <v>32</v>
      </c>
      <c r="AX619" s="14" t="s">
        <v>75</v>
      </c>
      <c r="AY619" s="255" t="s">
        <v>132</v>
      </c>
    </row>
    <row r="620" s="13" customFormat="1">
      <c r="A620" s="13"/>
      <c r="B620" s="234"/>
      <c r="C620" s="235"/>
      <c r="D620" s="236" t="s">
        <v>141</v>
      </c>
      <c r="E620" s="237" t="s">
        <v>1</v>
      </c>
      <c r="F620" s="238" t="s">
        <v>288</v>
      </c>
      <c r="G620" s="235"/>
      <c r="H620" s="237" t="s">
        <v>1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141</v>
      </c>
      <c r="AU620" s="244" t="s">
        <v>85</v>
      </c>
      <c r="AV620" s="13" t="s">
        <v>83</v>
      </c>
      <c r="AW620" s="13" t="s">
        <v>32</v>
      </c>
      <c r="AX620" s="13" t="s">
        <v>75</v>
      </c>
      <c r="AY620" s="244" t="s">
        <v>132</v>
      </c>
    </row>
    <row r="621" s="14" customFormat="1">
      <c r="A621" s="14"/>
      <c r="B621" s="245"/>
      <c r="C621" s="246"/>
      <c r="D621" s="236" t="s">
        <v>141</v>
      </c>
      <c r="E621" s="247" t="s">
        <v>1</v>
      </c>
      <c r="F621" s="248" t="s">
        <v>901</v>
      </c>
      <c r="G621" s="246"/>
      <c r="H621" s="249">
        <v>16.800000000000001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5" t="s">
        <v>141</v>
      </c>
      <c r="AU621" s="255" t="s">
        <v>85</v>
      </c>
      <c r="AV621" s="14" t="s">
        <v>85</v>
      </c>
      <c r="AW621" s="14" t="s">
        <v>32</v>
      </c>
      <c r="AX621" s="14" t="s">
        <v>75</v>
      </c>
      <c r="AY621" s="255" t="s">
        <v>132</v>
      </c>
    </row>
    <row r="622" s="14" customFormat="1">
      <c r="A622" s="14"/>
      <c r="B622" s="245"/>
      <c r="C622" s="246"/>
      <c r="D622" s="236" t="s">
        <v>141</v>
      </c>
      <c r="E622" s="247" t="s">
        <v>1</v>
      </c>
      <c r="F622" s="248" t="s">
        <v>899</v>
      </c>
      <c r="G622" s="246"/>
      <c r="H622" s="249">
        <v>-0.80000000000000004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5" t="s">
        <v>141</v>
      </c>
      <c r="AU622" s="255" t="s">
        <v>85</v>
      </c>
      <c r="AV622" s="14" t="s">
        <v>85</v>
      </c>
      <c r="AW622" s="14" t="s">
        <v>32</v>
      </c>
      <c r="AX622" s="14" t="s">
        <v>75</v>
      </c>
      <c r="AY622" s="255" t="s">
        <v>132</v>
      </c>
    </row>
    <row r="623" s="15" customFormat="1">
      <c r="A623" s="15"/>
      <c r="B623" s="256"/>
      <c r="C623" s="257"/>
      <c r="D623" s="236" t="s">
        <v>141</v>
      </c>
      <c r="E623" s="258" t="s">
        <v>1</v>
      </c>
      <c r="F623" s="259" t="s">
        <v>149</v>
      </c>
      <c r="G623" s="257"/>
      <c r="H623" s="260">
        <v>51.880000000000003</v>
      </c>
      <c r="I623" s="261"/>
      <c r="J623" s="257"/>
      <c r="K623" s="257"/>
      <c r="L623" s="262"/>
      <c r="M623" s="263"/>
      <c r="N623" s="264"/>
      <c r="O623" s="264"/>
      <c r="P623" s="264"/>
      <c r="Q623" s="264"/>
      <c r="R623" s="264"/>
      <c r="S623" s="264"/>
      <c r="T623" s="26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6" t="s">
        <v>141</v>
      </c>
      <c r="AU623" s="266" t="s">
        <v>85</v>
      </c>
      <c r="AV623" s="15" t="s">
        <v>139</v>
      </c>
      <c r="AW623" s="15" t="s">
        <v>32</v>
      </c>
      <c r="AX623" s="15" t="s">
        <v>83</v>
      </c>
      <c r="AY623" s="266" t="s">
        <v>132</v>
      </c>
    </row>
    <row r="624" s="2" customFormat="1" ht="16.5" customHeight="1">
      <c r="A624" s="39"/>
      <c r="B624" s="40"/>
      <c r="C624" s="278" t="s">
        <v>902</v>
      </c>
      <c r="D624" s="278" t="s">
        <v>253</v>
      </c>
      <c r="E624" s="279" t="s">
        <v>903</v>
      </c>
      <c r="F624" s="280" t="s">
        <v>904</v>
      </c>
      <c r="G624" s="281" t="s">
        <v>230</v>
      </c>
      <c r="H624" s="282">
        <v>52.917999999999999</v>
      </c>
      <c r="I624" s="283"/>
      <c r="J624" s="284">
        <f>ROUND(I624*H624,2)</f>
        <v>0</v>
      </c>
      <c r="K624" s="285"/>
      <c r="L624" s="286"/>
      <c r="M624" s="287" t="s">
        <v>1</v>
      </c>
      <c r="N624" s="288" t="s">
        <v>40</v>
      </c>
      <c r="O624" s="92"/>
      <c r="P624" s="230">
        <f>O624*H624</f>
        <v>0</v>
      </c>
      <c r="Q624" s="230">
        <v>0.00029999999999999997</v>
      </c>
      <c r="R624" s="230">
        <f>Q624*H624</f>
        <v>0.015875399999999998</v>
      </c>
      <c r="S624" s="230">
        <v>0</v>
      </c>
      <c r="T624" s="231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2" t="s">
        <v>336</v>
      </c>
      <c r="AT624" s="232" t="s">
        <v>253</v>
      </c>
      <c r="AU624" s="232" t="s">
        <v>85</v>
      </c>
      <c r="AY624" s="18" t="s">
        <v>132</v>
      </c>
      <c r="BE624" s="233">
        <f>IF(N624="základní",J624,0)</f>
        <v>0</v>
      </c>
      <c r="BF624" s="233">
        <f>IF(N624="snížená",J624,0)</f>
        <v>0</v>
      </c>
      <c r="BG624" s="233">
        <f>IF(N624="zákl. přenesená",J624,0)</f>
        <v>0</v>
      </c>
      <c r="BH624" s="233">
        <f>IF(N624="sníž. přenesená",J624,0)</f>
        <v>0</v>
      </c>
      <c r="BI624" s="233">
        <f>IF(N624="nulová",J624,0)</f>
        <v>0</v>
      </c>
      <c r="BJ624" s="18" t="s">
        <v>83</v>
      </c>
      <c r="BK624" s="233">
        <f>ROUND(I624*H624,2)</f>
        <v>0</v>
      </c>
      <c r="BL624" s="18" t="s">
        <v>236</v>
      </c>
      <c r="BM624" s="232" t="s">
        <v>905</v>
      </c>
    </row>
    <row r="625" s="14" customFormat="1">
      <c r="A625" s="14"/>
      <c r="B625" s="245"/>
      <c r="C625" s="246"/>
      <c r="D625" s="236" t="s">
        <v>141</v>
      </c>
      <c r="E625" s="246"/>
      <c r="F625" s="248" t="s">
        <v>906</v>
      </c>
      <c r="G625" s="246"/>
      <c r="H625" s="249">
        <v>52.917999999999999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5" t="s">
        <v>141</v>
      </c>
      <c r="AU625" s="255" t="s">
        <v>85</v>
      </c>
      <c r="AV625" s="14" t="s">
        <v>85</v>
      </c>
      <c r="AW625" s="14" t="s">
        <v>4</v>
      </c>
      <c r="AX625" s="14" t="s">
        <v>83</v>
      </c>
      <c r="AY625" s="255" t="s">
        <v>132</v>
      </c>
    </row>
    <row r="626" s="2" customFormat="1" ht="16.5" customHeight="1">
      <c r="A626" s="39"/>
      <c r="B626" s="40"/>
      <c r="C626" s="278" t="s">
        <v>907</v>
      </c>
      <c r="D626" s="278" t="s">
        <v>253</v>
      </c>
      <c r="E626" s="279" t="s">
        <v>908</v>
      </c>
      <c r="F626" s="280" t="s">
        <v>909</v>
      </c>
      <c r="G626" s="281" t="s">
        <v>138</v>
      </c>
      <c r="H626" s="282">
        <v>12</v>
      </c>
      <c r="I626" s="283"/>
      <c r="J626" s="284">
        <f>ROUND(I626*H626,2)</f>
        <v>0</v>
      </c>
      <c r="K626" s="285"/>
      <c r="L626" s="286"/>
      <c r="M626" s="287" t="s">
        <v>1</v>
      </c>
      <c r="N626" s="288" t="s">
        <v>40</v>
      </c>
      <c r="O626" s="92"/>
      <c r="P626" s="230">
        <f>O626*H626</f>
        <v>0</v>
      </c>
      <c r="Q626" s="230">
        <v>0.00010000000000000001</v>
      </c>
      <c r="R626" s="230">
        <f>Q626*H626</f>
        <v>0.0012000000000000001</v>
      </c>
      <c r="S626" s="230">
        <v>0</v>
      </c>
      <c r="T626" s="231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2" t="s">
        <v>336</v>
      </c>
      <c r="AT626" s="232" t="s">
        <v>253</v>
      </c>
      <c r="AU626" s="232" t="s">
        <v>85</v>
      </c>
      <c r="AY626" s="18" t="s">
        <v>132</v>
      </c>
      <c r="BE626" s="233">
        <f>IF(N626="základní",J626,0)</f>
        <v>0</v>
      </c>
      <c r="BF626" s="233">
        <f>IF(N626="snížená",J626,0)</f>
        <v>0</v>
      </c>
      <c r="BG626" s="233">
        <f>IF(N626="zákl. přenesená",J626,0)</f>
        <v>0</v>
      </c>
      <c r="BH626" s="233">
        <f>IF(N626="sníž. přenesená",J626,0)</f>
        <v>0</v>
      </c>
      <c r="BI626" s="233">
        <f>IF(N626="nulová",J626,0)</f>
        <v>0</v>
      </c>
      <c r="BJ626" s="18" t="s">
        <v>83</v>
      </c>
      <c r="BK626" s="233">
        <f>ROUND(I626*H626,2)</f>
        <v>0</v>
      </c>
      <c r="BL626" s="18" t="s">
        <v>236</v>
      </c>
      <c r="BM626" s="232" t="s">
        <v>910</v>
      </c>
    </row>
    <row r="627" s="2" customFormat="1" ht="16.5" customHeight="1">
      <c r="A627" s="39"/>
      <c r="B627" s="40"/>
      <c r="C627" s="220" t="s">
        <v>911</v>
      </c>
      <c r="D627" s="220" t="s">
        <v>135</v>
      </c>
      <c r="E627" s="221" t="s">
        <v>912</v>
      </c>
      <c r="F627" s="222" t="s">
        <v>913</v>
      </c>
      <c r="G627" s="223" t="s">
        <v>230</v>
      </c>
      <c r="H627" s="224">
        <v>167.88</v>
      </c>
      <c r="I627" s="225"/>
      <c r="J627" s="226">
        <f>ROUND(I627*H627,2)</f>
        <v>0</v>
      </c>
      <c r="K627" s="227"/>
      <c r="L627" s="45"/>
      <c r="M627" s="228" t="s">
        <v>1</v>
      </c>
      <c r="N627" s="229" t="s">
        <v>40</v>
      </c>
      <c r="O627" s="92"/>
      <c r="P627" s="230">
        <f>O627*H627</f>
        <v>0</v>
      </c>
      <c r="Q627" s="230">
        <v>1.0000000000000001E-05</v>
      </c>
      <c r="R627" s="230">
        <f>Q627*H627</f>
        <v>0.0016788</v>
      </c>
      <c r="S627" s="230">
        <v>0</v>
      </c>
      <c r="T627" s="231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2" t="s">
        <v>236</v>
      </c>
      <c r="AT627" s="232" t="s">
        <v>135</v>
      </c>
      <c r="AU627" s="232" t="s">
        <v>85</v>
      </c>
      <c r="AY627" s="18" t="s">
        <v>132</v>
      </c>
      <c r="BE627" s="233">
        <f>IF(N627="základní",J627,0)</f>
        <v>0</v>
      </c>
      <c r="BF627" s="233">
        <f>IF(N627="snížená",J627,0)</f>
        <v>0</v>
      </c>
      <c r="BG627" s="233">
        <f>IF(N627="zákl. přenesená",J627,0)</f>
        <v>0</v>
      </c>
      <c r="BH627" s="233">
        <f>IF(N627="sníž. přenesená",J627,0)</f>
        <v>0</v>
      </c>
      <c r="BI627" s="233">
        <f>IF(N627="nulová",J627,0)</f>
        <v>0</v>
      </c>
      <c r="BJ627" s="18" t="s">
        <v>83</v>
      </c>
      <c r="BK627" s="233">
        <f>ROUND(I627*H627,2)</f>
        <v>0</v>
      </c>
      <c r="BL627" s="18" t="s">
        <v>236</v>
      </c>
      <c r="BM627" s="232" t="s">
        <v>914</v>
      </c>
    </row>
    <row r="628" s="13" customFormat="1">
      <c r="A628" s="13"/>
      <c r="B628" s="234"/>
      <c r="C628" s="235"/>
      <c r="D628" s="236" t="s">
        <v>141</v>
      </c>
      <c r="E628" s="237" t="s">
        <v>1</v>
      </c>
      <c r="F628" s="238" t="s">
        <v>289</v>
      </c>
      <c r="G628" s="235"/>
      <c r="H628" s="237" t="s">
        <v>1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4" t="s">
        <v>141</v>
      </c>
      <c r="AU628" s="244" t="s">
        <v>85</v>
      </c>
      <c r="AV628" s="13" t="s">
        <v>83</v>
      </c>
      <c r="AW628" s="13" t="s">
        <v>32</v>
      </c>
      <c r="AX628" s="13" t="s">
        <v>75</v>
      </c>
      <c r="AY628" s="244" t="s">
        <v>132</v>
      </c>
    </row>
    <row r="629" s="14" customFormat="1">
      <c r="A629" s="14"/>
      <c r="B629" s="245"/>
      <c r="C629" s="246"/>
      <c r="D629" s="236" t="s">
        <v>141</v>
      </c>
      <c r="E629" s="247" t="s">
        <v>1</v>
      </c>
      <c r="F629" s="248" t="s">
        <v>915</v>
      </c>
      <c r="G629" s="246"/>
      <c r="H629" s="249">
        <v>61.600000000000001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5" t="s">
        <v>141</v>
      </c>
      <c r="AU629" s="255" t="s">
        <v>85</v>
      </c>
      <c r="AV629" s="14" t="s">
        <v>85</v>
      </c>
      <c r="AW629" s="14" t="s">
        <v>32</v>
      </c>
      <c r="AX629" s="14" t="s">
        <v>75</v>
      </c>
      <c r="AY629" s="255" t="s">
        <v>132</v>
      </c>
    </row>
    <row r="630" s="14" customFormat="1">
      <c r="A630" s="14"/>
      <c r="B630" s="245"/>
      <c r="C630" s="246"/>
      <c r="D630" s="236" t="s">
        <v>141</v>
      </c>
      <c r="E630" s="247" t="s">
        <v>1</v>
      </c>
      <c r="F630" s="248" t="s">
        <v>916</v>
      </c>
      <c r="G630" s="246"/>
      <c r="H630" s="249">
        <v>-8.9000000000000004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141</v>
      </c>
      <c r="AU630" s="255" t="s">
        <v>85</v>
      </c>
      <c r="AV630" s="14" t="s">
        <v>85</v>
      </c>
      <c r="AW630" s="14" t="s">
        <v>32</v>
      </c>
      <c r="AX630" s="14" t="s">
        <v>75</v>
      </c>
      <c r="AY630" s="255" t="s">
        <v>132</v>
      </c>
    </row>
    <row r="631" s="13" customFormat="1">
      <c r="A631" s="13"/>
      <c r="B631" s="234"/>
      <c r="C631" s="235"/>
      <c r="D631" s="236" t="s">
        <v>141</v>
      </c>
      <c r="E631" s="237" t="s">
        <v>1</v>
      </c>
      <c r="F631" s="238" t="s">
        <v>291</v>
      </c>
      <c r="G631" s="235"/>
      <c r="H631" s="237" t="s">
        <v>1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141</v>
      </c>
      <c r="AU631" s="244" t="s">
        <v>85</v>
      </c>
      <c r="AV631" s="13" t="s">
        <v>83</v>
      </c>
      <c r="AW631" s="13" t="s">
        <v>32</v>
      </c>
      <c r="AX631" s="13" t="s">
        <v>75</v>
      </c>
      <c r="AY631" s="244" t="s">
        <v>132</v>
      </c>
    </row>
    <row r="632" s="14" customFormat="1">
      <c r="A632" s="14"/>
      <c r="B632" s="245"/>
      <c r="C632" s="246"/>
      <c r="D632" s="236" t="s">
        <v>141</v>
      </c>
      <c r="E632" s="247" t="s">
        <v>1</v>
      </c>
      <c r="F632" s="248" t="s">
        <v>917</v>
      </c>
      <c r="G632" s="246"/>
      <c r="H632" s="249">
        <v>43.979999999999997</v>
      </c>
      <c r="I632" s="250"/>
      <c r="J632" s="246"/>
      <c r="K632" s="246"/>
      <c r="L632" s="251"/>
      <c r="M632" s="252"/>
      <c r="N632" s="253"/>
      <c r="O632" s="253"/>
      <c r="P632" s="253"/>
      <c r="Q632" s="253"/>
      <c r="R632" s="253"/>
      <c r="S632" s="253"/>
      <c r="T632" s="25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5" t="s">
        <v>141</v>
      </c>
      <c r="AU632" s="255" t="s">
        <v>85</v>
      </c>
      <c r="AV632" s="14" t="s">
        <v>85</v>
      </c>
      <c r="AW632" s="14" t="s">
        <v>32</v>
      </c>
      <c r="AX632" s="14" t="s">
        <v>75</v>
      </c>
      <c r="AY632" s="255" t="s">
        <v>132</v>
      </c>
    </row>
    <row r="633" s="14" customFormat="1">
      <c r="A633" s="14"/>
      <c r="B633" s="245"/>
      <c r="C633" s="246"/>
      <c r="D633" s="236" t="s">
        <v>141</v>
      </c>
      <c r="E633" s="247" t="s">
        <v>1</v>
      </c>
      <c r="F633" s="248" t="s">
        <v>899</v>
      </c>
      <c r="G633" s="246"/>
      <c r="H633" s="249">
        <v>-0.80000000000000004</v>
      </c>
      <c r="I633" s="250"/>
      <c r="J633" s="246"/>
      <c r="K633" s="246"/>
      <c r="L633" s="251"/>
      <c r="M633" s="252"/>
      <c r="N633" s="253"/>
      <c r="O633" s="253"/>
      <c r="P633" s="253"/>
      <c r="Q633" s="253"/>
      <c r="R633" s="253"/>
      <c r="S633" s="253"/>
      <c r="T633" s="25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5" t="s">
        <v>141</v>
      </c>
      <c r="AU633" s="255" t="s">
        <v>85</v>
      </c>
      <c r="AV633" s="14" t="s">
        <v>85</v>
      </c>
      <c r="AW633" s="14" t="s">
        <v>32</v>
      </c>
      <c r="AX633" s="14" t="s">
        <v>75</v>
      </c>
      <c r="AY633" s="255" t="s">
        <v>132</v>
      </c>
    </row>
    <row r="634" s="13" customFormat="1">
      <c r="A634" s="13"/>
      <c r="B634" s="234"/>
      <c r="C634" s="235"/>
      <c r="D634" s="236" t="s">
        <v>141</v>
      </c>
      <c r="E634" s="237" t="s">
        <v>1</v>
      </c>
      <c r="F634" s="238" t="s">
        <v>293</v>
      </c>
      <c r="G634" s="235"/>
      <c r="H634" s="237" t="s">
        <v>1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4" t="s">
        <v>141</v>
      </c>
      <c r="AU634" s="244" t="s">
        <v>85</v>
      </c>
      <c r="AV634" s="13" t="s">
        <v>83</v>
      </c>
      <c r="AW634" s="13" t="s">
        <v>32</v>
      </c>
      <c r="AX634" s="13" t="s">
        <v>75</v>
      </c>
      <c r="AY634" s="244" t="s">
        <v>132</v>
      </c>
    </row>
    <row r="635" s="14" customFormat="1">
      <c r="A635" s="14"/>
      <c r="B635" s="245"/>
      <c r="C635" s="246"/>
      <c r="D635" s="236" t="s">
        <v>141</v>
      </c>
      <c r="E635" s="247" t="s">
        <v>1</v>
      </c>
      <c r="F635" s="248" t="s">
        <v>918</v>
      </c>
      <c r="G635" s="246"/>
      <c r="H635" s="249">
        <v>13.5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141</v>
      </c>
      <c r="AU635" s="255" t="s">
        <v>85</v>
      </c>
      <c r="AV635" s="14" t="s">
        <v>85</v>
      </c>
      <c r="AW635" s="14" t="s">
        <v>32</v>
      </c>
      <c r="AX635" s="14" t="s">
        <v>75</v>
      </c>
      <c r="AY635" s="255" t="s">
        <v>132</v>
      </c>
    </row>
    <row r="636" s="14" customFormat="1">
      <c r="A636" s="14"/>
      <c r="B636" s="245"/>
      <c r="C636" s="246"/>
      <c r="D636" s="236" t="s">
        <v>141</v>
      </c>
      <c r="E636" s="247" t="s">
        <v>1</v>
      </c>
      <c r="F636" s="248" t="s">
        <v>899</v>
      </c>
      <c r="G636" s="246"/>
      <c r="H636" s="249">
        <v>-0.80000000000000004</v>
      </c>
      <c r="I636" s="250"/>
      <c r="J636" s="246"/>
      <c r="K636" s="246"/>
      <c r="L636" s="251"/>
      <c r="M636" s="252"/>
      <c r="N636" s="253"/>
      <c r="O636" s="253"/>
      <c r="P636" s="253"/>
      <c r="Q636" s="253"/>
      <c r="R636" s="253"/>
      <c r="S636" s="253"/>
      <c r="T636" s="25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5" t="s">
        <v>141</v>
      </c>
      <c r="AU636" s="255" t="s">
        <v>85</v>
      </c>
      <c r="AV636" s="14" t="s">
        <v>85</v>
      </c>
      <c r="AW636" s="14" t="s">
        <v>32</v>
      </c>
      <c r="AX636" s="14" t="s">
        <v>75</v>
      </c>
      <c r="AY636" s="255" t="s">
        <v>132</v>
      </c>
    </row>
    <row r="637" s="13" customFormat="1">
      <c r="A637" s="13"/>
      <c r="B637" s="234"/>
      <c r="C637" s="235"/>
      <c r="D637" s="236" t="s">
        <v>141</v>
      </c>
      <c r="E637" s="237" t="s">
        <v>1</v>
      </c>
      <c r="F637" s="238" t="s">
        <v>294</v>
      </c>
      <c r="G637" s="235"/>
      <c r="H637" s="237" t="s">
        <v>1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141</v>
      </c>
      <c r="AU637" s="244" t="s">
        <v>85</v>
      </c>
      <c r="AV637" s="13" t="s">
        <v>83</v>
      </c>
      <c r="AW637" s="13" t="s">
        <v>32</v>
      </c>
      <c r="AX637" s="13" t="s">
        <v>75</v>
      </c>
      <c r="AY637" s="244" t="s">
        <v>132</v>
      </c>
    </row>
    <row r="638" s="14" customFormat="1">
      <c r="A638" s="14"/>
      <c r="B638" s="245"/>
      <c r="C638" s="246"/>
      <c r="D638" s="236" t="s">
        <v>141</v>
      </c>
      <c r="E638" s="247" t="s">
        <v>1</v>
      </c>
      <c r="F638" s="248" t="s">
        <v>919</v>
      </c>
      <c r="G638" s="246"/>
      <c r="H638" s="249">
        <v>36.399999999999999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141</v>
      </c>
      <c r="AU638" s="255" t="s">
        <v>85</v>
      </c>
      <c r="AV638" s="14" t="s">
        <v>85</v>
      </c>
      <c r="AW638" s="14" t="s">
        <v>32</v>
      </c>
      <c r="AX638" s="14" t="s">
        <v>75</v>
      </c>
      <c r="AY638" s="255" t="s">
        <v>132</v>
      </c>
    </row>
    <row r="639" s="14" customFormat="1">
      <c r="A639" s="14"/>
      <c r="B639" s="245"/>
      <c r="C639" s="246"/>
      <c r="D639" s="236" t="s">
        <v>141</v>
      </c>
      <c r="E639" s="247" t="s">
        <v>1</v>
      </c>
      <c r="F639" s="248" t="s">
        <v>899</v>
      </c>
      <c r="G639" s="246"/>
      <c r="H639" s="249">
        <v>-0.80000000000000004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5" t="s">
        <v>141</v>
      </c>
      <c r="AU639" s="255" t="s">
        <v>85</v>
      </c>
      <c r="AV639" s="14" t="s">
        <v>85</v>
      </c>
      <c r="AW639" s="14" t="s">
        <v>32</v>
      </c>
      <c r="AX639" s="14" t="s">
        <v>75</v>
      </c>
      <c r="AY639" s="255" t="s">
        <v>132</v>
      </c>
    </row>
    <row r="640" s="13" customFormat="1">
      <c r="A640" s="13"/>
      <c r="B640" s="234"/>
      <c r="C640" s="235"/>
      <c r="D640" s="236" t="s">
        <v>141</v>
      </c>
      <c r="E640" s="237" t="s">
        <v>1</v>
      </c>
      <c r="F640" s="238" t="s">
        <v>296</v>
      </c>
      <c r="G640" s="235"/>
      <c r="H640" s="237" t="s">
        <v>1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4" t="s">
        <v>141</v>
      </c>
      <c r="AU640" s="244" t="s">
        <v>85</v>
      </c>
      <c r="AV640" s="13" t="s">
        <v>83</v>
      </c>
      <c r="AW640" s="13" t="s">
        <v>32</v>
      </c>
      <c r="AX640" s="13" t="s">
        <v>75</v>
      </c>
      <c r="AY640" s="244" t="s">
        <v>132</v>
      </c>
    </row>
    <row r="641" s="14" customFormat="1">
      <c r="A641" s="14"/>
      <c r="B641" s="245"/>
      <c r="C641" s="246"/>
      <c r="D641" s="236" t="s">
        <v>141</v>
      </c>
      <c r="E641" s="247" t="s">
        <v>1</v>
      </c>
      <c r="F641" s="248" t="s">
        <v>920</v>
      </c>
      <c r="G641" s="246"/>
      <c r="H641" s="249">
        <v>24.5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5" t="s">
        <v>141</v>
      </c>
      <c r="AU641" s="255" t="s">
        <v>85</v>
      </c>
      <c r="AV641" s="14" t="s">
        <v>85</v>
      </c>
      <c r="AW641" s="14" t="s">
        <v>32</v>
      </c>
      <c r="AX641" s="14" t="s">
        <v>75</v>
      </c>
      <c r="AY641" s="255" t="s">
        <v>132</v>
      </c>
    </row>
    <row r="642" s="14" customFormat="1">
      <c r="A642" s="14"/>
      <c r="B642" s="245"/>
      <c r="C642" s="246"/>
      <c r="D642" s="236" t="s">
        <v>141</v>
      </c>
      <c r="E642" s="247" t="s">
        <v>1</v>
      </c>
      <c r="F642" s="248" t="s">
        <v>899</v>
      </c>
      <c r="G642" s="246"/>
      <c r="H642" s="249">
        <v>-0.80000000000000004</v>
      </c>
      <c r="I642" s="250"/>
      <c r="J642" s="246"/>
      <c r="K642" s="246"/>
      <c r="L642" s="251"/>
      <c r="M642" s="252"/>
      <c r="N642" s="253"/>
      <c r="O642" s="253"/>
      <c r="P642" s="253"/>
      <c r="Q642" s="253"/>
      <c r="R642" s="253"/>
      <c r="S642" s="253"/>
      <c r="T642" s="25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5" t="s">
        <v>141</v>
      </c>
      <c r="AU642" s="255" t="s">
        <v>85</v>
      </c>
      <c r="AV642" s="14" t="s">
        <v>85</v>
      </c>
      <c r="AW642" s="14" t="s">
        <v>32</v>
      </c>
      <c r="AX642" s="14" t="s">
        <v>75</v>
      </c>
      <c r="AY642" s="255" t="s">
        <v>132</v>
      </c>
    </row>
    <row r="643" s="15" customFormat="1">
      <c r="A643" s="15"/>
      <c r="B643" s="256"/>
      <c r="C643" s="257"/>
      <c r="D643" s="236" t="s">
        <v>141</v>
      </c>
      <c r="E643" s="258" t="s">
        <v>1</v>
      </c>
      <c r="F643" s="259" t="s">
        <v>149</v>
      </c>
      <c r="G643" s="257"/>
      <c r="H643" s="260">
        <v>167.88</v>
      </c>
      <c r="I643" s="261"/>
      <c r="J643" s="257"/>
      <c r="K643" s="257"/>
      <c r="L643" s="262"/>
      <c r="M643" s="263"/>
      <c r="N643" s="264"/>
      <c r="O643" s="264"/>
      <c r="P643" s="264"/>
      <c r="Q643" s="264"/>
      <c r="R643" s="264"/>
      <c r="S643" s="264"/>
      <c r="T643" s="26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6" t="s">
        <v>141</v>
      </c>
      <c r="AU643" s="266" t="s">
        <v>85</v>
      </c>
      <c r="AV643" s="15" t="s">
        <v>139</v>
      </c>
      <c r="AW643" s="15" t="s">
        <v>32</v>
      </c>
      <c r="AX643" s="15" t="s">
        <v>83</v>
      </c>
      <c r="AY643" s="266" t="s">
        <v>132</v>
      </c>
    </row>
    <row r="644" s="2" customFormat="1" ht="16.5" customHeight="1">
      <c r="A644" s="39"/>
      <c r="B644" s="40"/>
      <c r="C644" s="278" t="s">
        <v>921</v>
      </c>
      <c r="D644" s="278" t="s">
        <v>253</v>
      </c>
      <c r="E644" s="279" t="s">
        <v>922</v>
      </c>
      <c r="F644" s="280" t="s">
        <v>923</v>
      </c>
      <c r="G644" s="281" t="s">
        <v>230</v>
      </c>
      <c r="H644" s="282">
        <v>171.238</v>
      </c>
      <c r="I644" s="283"/>
      <c r="J644" s="284">
        <f>ROUND(I644*H644,2)</f>
        <v>0</v>
      </c>
      <c r="K644" s="285"/>
      <c r="L644" s="286"/>
      <c r="M644" s="287" t="s">
        <v>1</v>
      </c>
      <c r="N644" s="288" t="s">
        <v>40</v>
      </c>
      <c r="O644" s="92"/>
      <c r="P644" s="230">
        <f>O644*H644</f>
        <v>0</v>
      </c>
      <c r="Q644" s="230">
        <v>0.00022000000000000001</v>
      </c>
      <c r="R644" s="230">
        <f>Q644*H644</f>
        <v>0.037672360000000002</v>
      </c>
      <c r="S644" s="230">
        <v>0</v>
      </c>
      <c r="T644" s="231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2" t="s">
        <v>336</v>
      </c>
      <c r="AT644" s="232" t="s">
        <v>253</v>
      </c>
      <c r="AU644" s="232" t="s">
        <v>85</v>
      </c>
      <c r="AY644" s="18" t="s">
        <v>132</v>
      </c>
      <c r="BE644" s="233">
        <f>IF(N644="základní",J644,0)</f>
        <v>0</v>
      </c>
      <c r="BF644" s="233">
        <f>IF(N644="snížená",J644,0)</f>
        <v>0</v>
      </c>
      <c r="BG644" s="233">
        <f>IF(N644="zákl. přenesená",J644,0)</f>
        <v>0</v>
      </c>
      <c r="BH644" s="233">
        <f>IF(N644="sníž. přenesená",J644,0)</f>
        <v>0</v>
      </c>
      <c r="BI644" s="233">
        <f>IF(N644="nulová",J644,0)</f>
        <v>0</v>
      </c>
      <c r="BJ644" s="18" t="s">
        <v>83</v>
      </c>
      <c r="BK644" s="233">
        <f>ROUND(I644*H644,2)</f>
        <v>0</v>
      </c>
      <c r="BL644" s="18" t="s">
        <v>236</v>
      </c>
      <c r="BM644" s="232" t="s">
        <v>924</v>
      </c>
    </row>
    <row r="645" s="14" customFormat="1">
      <c r="A645" s="14"/>
      <c r="B645" s="245"/>
      <c r="C645" s="246"/>
      <c r="D645" s="236" t="s">
        <v>141</v>
      </c>
      <c r="E645" s="246"/>
      <c r="F645" s="248" t="s">
        <v>925</v>
      </c>
      <c r="G645" s="246"/>
      <c r="H645" s="249">
        <v>171.238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141</v>
      </c>
      <c r="AU645" s="255" t="s">
        <v>85</v>
      </c>
      <c r="AV645" s="14" t="s">
        <v>85</v>
      </c>
      <c r="AW645" s="14" t="s">
        <v>4</v>
      </c>
      <c r="AX645" s="14" t="s">
        <v>83</v>
      </c>
      <c r="AY645" s="255" t="s">
        <v>132</v>
      </c>
    </row>
    <row r="646" s="2" customFormat="1" ht="16.5" customHeight="1">
      <c r="A646" s="39"/>
      <c r="B646" s="40"/>
      <c r="C646" s="220" t="s">
        <v>926</v>
      </c>
      <c r="D646" s="220" t="s">
        <v>135</v>
      </c>
      <c r="E646" s="221" t="s">
        <v>927</v>
      </c>
      <c r="F646" s="222" t="s">
        <v>928</v>
      </c>
      <c r="G646" s="223" t="s">
        <v>230</v>
      </c>
      <c r="H646" s="224">
        <v>2.3999999999999999</v>
      </c>
      <c r="I646" s="225"/>
      <c r="J646" s="226">
        <f>ROUND(I646*H646,2)</f>
        <v>0</v>
      </c>
      <c r="K646" s="227"/>
      <c r="L646" s="45"/>
      <c r="M646" s="228" t="s">
        <v>1</v>
      </c>
      <c r="N646" s="229" t="s">
        <v>40</v>
      </c>
      <c r="O646" s="92"/>
      <c r="P646" s="230">
        <f>O646*H646</f>
        <v>0</v>
      </c>
      <c r="Q646" s="230">
        <v>0</v>
      </c>
      <c r="R646" s="230">
        <f>Q646*H646</f>
        <v>0</v>
      </c>
      <c r="S646" s="230">
        <v>0</v>
      </c>
      <c r="T646" s="231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2" t="s">
        <v>236</v>
      </c>
      <c r="AT646" s="232" t="s">
        <v>135</v>
      </c>
      <c r="AU646" s="232" t="s">
        <v>85</v>
      </c>
      <c r="AY646" s="18" t="s">
        <v>132</v>
      </c>
      <c r="BE646" s="233">
        <f>IF(N646="základní",J646,0)</f>
        <v>0</v>
      </c>
      <c r="BF646" s="233">
        <f>IF(N646="snížená",J646,0)</f>
        <v>0</v>
      </c>
      <c r="BG646" s="233">
        <f>IF(N646="zákl. přenesená",J646,0)</f>
        <v>0</v>
      </c>
      <c r="BH646" s="233">
        <f>IF(N646="sníž. přenesená",J646,0)</f>
        <v>0</v>
      </c>
      <c r="BI646" s="233">
        <f>IF(N646="nulová",J646,0)</f>
        <v>0</v>
      </c>
      <c r="BJ646" s="18" t="s">
        <v>83</v>
      </c>
      <c r="BK646" s="233">
        <f>ROUND(I646*H646,2)</f>
        <v>0</v>
      </c>
      <c r="BL646" s="18" t="s">
        <v>236</v>
      </c>
      <c r="BM646" s="232" t="s">
        <v>929</v>
      </c>
    </row>
    <row r="647" s="14" customFormat="1">
      <c r="A647" s="14"/>
      <c r="B647" s="245"/>
      <c r="C647" s="246"/>
      <c r="D647" s="236" t="s">
        <v>141</v>
      </c>
      <c r="E647" s="247" t="s">
        <v>1</v>
      </c>
      <c r="F647" s="248" t="s">
        <v>930</v>
      </c>
      <c r="G647" s="246"/>
      <c r="H647" s="249">
        <v>2.3999999999999999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5" t="s">
        <v>141</v>
      </c>
      <c r="AU647" s="255" t="s">
        <v>85</v>
      </c>
      <c r="AV647" s="14" t="s">
        <v>85</v>
      </c>
      <c r="AW647" s="14" t="s">
        <v>32</v>
      </c>
      <c r="AX647" s="14" t="s">
        <v>83</v>
      </c>
      <c r="AY647" s="255" t="s">
        <v>132</v>
      </c>
    </row>
    <row r="648" s="2" customFormat="1" ht="21.75" customHeight="1">
      <c r="A648" s="39"/>
      <c r="B648" s="40"/>
      <c r="C648" s="278" t="s">
        <v>931</v>
      </c>
      <c r="D648" s="278" t="s">
        <v>253</v>
      </c>
      <c r="E648" s="279" t="s">
        <v>793</v>
      </c>
      <c r="F648" s="280" t="s">
        <v>794</v>
      </c>
      <c r="G648" s="281" t="s">
        <v>230</v>
      </c>
      <c r="H648" s="282">
        <v>2.448</v>
      </c>
      <c r="I648" s="283"/>
      <c r="J648" s="284">
        <f>ROUND(I648*H648,2)</f>
        <v>0</v>
      </c>
      <c r="K648" s="285"/>
      <c r="L648" s="286"/>
      <c r="M648" s="287" t="s">
        <v>1</v>
      </c>
      <c r="N648" s="288" t="s">
        <v>40</v>
      </c>
      <c r="O648" s="92"/>
      <c r="P648" s="230">
        <f>O648*H648</f>
        <v>0</v>
      </c>
      <c r="Q648" s="230">
        <v>0.00025999999999999998</v>
      </c>
      <c r="R648" s="230">
        <f>Q648*H648</f>
        <v>0.00063647999999999992</v>
      </c>
      <c r="S648" s="230">
        <v>0</v>
      </c>
      <c r="T648" s="231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2" t="s">
        <v>336</v>
      </c>
      <c r="AT648" s="232" t="s">
        <v>253</v>
      </c>
      <c r="AU648" s="232" t="s">
        <v>85</v>
      </c>
      <c r="AY648" s="18" t="s">
        <v>132</v>
      </c>
      <c r="BE648" s="233">
        <f>IF(N648="základní",J648,0)</f>
        <v>0</v>
      </c>
      <c r="BF648" s="233">
        <f>IF(N648="snížená",J648,0)</f>
        <v>0</v>
      </c>
      <c r="BG648" s="233">
        <f>IF(N648="zákl. přenesená",J648,0)</f>
        <v>0</v>
      </c>
      <c r="BH648" s="233">
        <f>IF(N648="sníž. přenesená",J648,0)</f>
        <v>0</v>
      </c>
      <c r="BI648" s="233">
        <f>IF(N648="nulová",J648,0)</f>
        <v>0</v>
      </c>
      <c r="BJ648" s="18" t="s">
        <v>83</v>
      </c>
      <c r="BK648" s="233">
        <f>ROUND(I648*H648,2)</f>
        <v>0</v>
      </c>
      <c r="BL648" s="18" t="s">
        <v>236</v>
      </c>
      <c r="BM648" s="232" t="s">
        <v>932</v>
      </c>
    </row>
    <row r="649" s="14" customFormat="1">
      <c r="A649" s="14"/>
      <c r="B649" s="245"/>
      <c r="C649" s="246"/>
      <c r="D649" s="236" t="s">
        <v>141</v>
      </c>
      <c r="E649" s="246"/>
      <c r="F649" s="248" t="s">
        <v>933</v>
      </c>
      <c r="G649" s="246"/>
      <c r="H649" s="249">
        <v>2.448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5" t="s">
        <v>141</v>
      </c>
      <c r="AU649" s="255" t="s">
        <v>85</v>
      </c>
      <c r="AV649" s="14" t="s">
        <v>85</v>
      </c>
      <c r="AW649" s="14" t="s">
        <v>4</v>
      </c>
      <c r="AX649" s="14" t="s">
        <v>83</v>
      </c>
      <c r="AY649" s="255" t="s">
        <v>132</v>
      </c>
    </row>
    <row r="650" s="2" customFormat="1" ht="16.5" customHeight="1">
      <c r="A650" s="39"/>
      <c r="B650" s="40"/>
      <c r="C650" s="220" t="s">
        <v>934</v>
      </c>
      <c r="D650" s="220" t="s">
        <v>135</v>
      </c>
      <c r="E650" s="221" t="s">
        <v>935</v>
      </c>
      <c r="F650" s="222" t="s">
        <v>936</v>
      </c>
      <c r="G650" s="223" t="s">
        <v>230</v>
      </c>
      <c r="H650" s="224">
        <v>51.880000000000003</v>
      </c>
      <c r="I650" s="225"/>
      <c r="J650" s="226">
        <f>ROUND(I650*H650,2)</f>
        <v>0</v>
      </c>
      <c r="K650" s="227"/>
      <c r="L650" s="45"/>
      <c r="M650" s="228" t="s">
        <v>1</v>
      </c>
      <c r="N650" s="229" t="s">
        <v>40</v>
      </c>
      <c r="O650" s="92"/>
      <c r="P650" s="230">
        <f>O650*H650</f>
        <v>0</v>
      </c>
      <c r="Q650" s="230">
        <v>0</v>
      </c>
      <c r="R650" s="230">
        <f>Q650*H650</f>
        <v>0</v>
      </c>
      <c r="S650" s="230">
        <v>0</v>
      </c>
      <c r="T650" s="231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2" t="s">
        <v>236</v>
      </c>
      <c r="AT650" s="232" t="s">
        <v>135</v>
      </c>
      <c r="AU650" s="232" t="s">
        <v>85</v>
      </c>
      <c r="AY650" s="18" t="s">
        <v>132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18" t="s">
        <v>83</v>
      </c>
      <c r="BK650" s="233">
        <f>ROUND(I650*H650,2)</f>
        <v>0</v>
      </c>
      <c r="BL650" s="18" t="s">
        <v>236</v>
      </c>
      <c r="BM650" s="232" t="s">
        <v>937</v>
      </c>
    </row>
    <row r="651" s="13" customFormat="1">
      <c r="A651" s="13"/>
      <c r="B651" s="234"/>
      <c r="C651" s="235"/>
      <c r="D651" s="236" t="s">
        <v>141</v>
      </c>
      <c r="E651" s="237" t="s">
        <v>1</v>
      </c>
      <c r="F651" s="238" t="s">
        <v>286</v>
      </c>
      <c r="G651" s="235"/>
      <c r="H651" s="237" t="s">
        <v>1</v>
      </c>
      <c r="I651" s="239"/>
      <c r="J651" s="235"/>
      <c r="K651" s="235"/>
      <c r="L651" s="240"/>
      <c r="M651" s="241"/>
      <c r="N651" s="242"/>
      <c r="O651" s="242"/>
      <c r="P651" s="242"/>
      <c r="Q651" s="242"/>
      <c r="R651" s="242"/>
      <c r="S651" s="242"/>
      <c r="T651" s="24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4" t="s">
        <v>141</v>
      </c>
      <c r="AU651" s="244" t="s">
        <v>85</v>
      </c>
      <c r="AV651" s="13" t="s">
        <v>83</v>
      </c>
      <c r="AW651" s="13" t="s">
        <v>32</v>
      </c>
      <c r="AX651" s="13" t="s">
        <v>75</v>
      </c>
      <c r="AY651" s="244" t="s">
        <v>132</v>
      </c>
    </row>
    <row r="652" s="14" customFormat="1">
      <c r="A652" s="14"/>
      <c r="B652" s="245"/>
      <c r="C652" s="246"/>
      <c r="D652" s="236" t="s">
        <v>141</v>
      </c>
      <c r="E652" s="247" t="s">
        <v>1</v>
      </c>
      <c r="F652" s="248" t="s">
        <v>898</v>
      </c>
      <c r="G652" s="246"/>
      <c r="H652" s="249">
        <v>18.579999999999998</v>
      </c>
      <c r="I652" s="250"/>
      <c r="J652" s="246"/>
      <c r="K652" s="246"/>
      <c r="L652" s="251"/>
      <c r="M652" s="252"/>
      <c r="N652" s="253"/>
      <c r="O652" s="253"/>
      <c r="P652" s="253"/>
      <c r="Q652" s="253"/>
      <c r="R652" s="253"/>
      <c r="S652" s="253"/>
      <c r="T652" s="25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5" t="s">
        <v>141</v>
      </c>
      <c r="AU652" s="255" t="s">
        <v>85</v>
      </c>
      <c r="AV652" s="14" t="s">
        <v>85</v>
      </c>
      <c r="AW652" s="14" t="s">
        <v>32</v>
      </c>
      <c r="AX652" s="14" t="s">
        <v>75</v>
      </c>
      <c r="AY652" s="255" t="s">
        <v>132</v>
      </c>
    </row>
    <row r="653" s="14" customFormat="1">
      <c r="A653" s="14"/>
      <c r="B653" s="245"/>
      <c r="C653" s="246"/>
      <c r="D653" s="236" t="s">
        <v>141</v>
      </c>
      <c r="E653" s="247" t="s">
        <v>1</v>
      </c>
      <c r="F653" s="248" t="s">
        <v>899</v>
      </c>
      <c r="G653" s="246"/>
      <c r="H653" s="249">
        <v>-0.80000000000000004</v>
      </c>
      <c r="I653" s="250"/>
      <c r="J653" s="246"/>
      <c r="K653" s="246"/>
      <c r="L653" s="251"/>
      <c r="M653" s="252"/>
      <c r="N653" s="253"/>
      <c r="O653" s="253"/>
      <c r="P653" s="253"/>
      <c r="Q653" s="253"/>
      <c r="R653" s="253"/>
      <c r="S653" s="253"/>
      <c r="T653" s="25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5" t="s">
        <v>141</v>
      </c>
      <c r="AU653" s="255" t="s">
        <v>85</v>
      </c>
      <c r="AV653" s="14" t="s">
        <v>85</v>
      </c>
      <c r="AW653" s="14" t="s">
        <v>32</v>
      </c>
      <c r="AX653" s="14" t="s">
        <v>75</v>
      </c>
      <c r="AY653" s="255" t="s">
        <v>132</v>
      </c>
    </row>
    <row r="654" s="13" customFormat="1">
      <c r="A654" s="13"/>
      <c r="B654" s="234"/>
      <c r="C654" s="235"/>
      <c r="D654" s="236" t="s">
        <v>141</v>
      </c>
      <c r="E654" s="237" t="s">
        <v>1</v>
      </c>
      <c r="F654" s="238" t="s">
        <v>287</v>
      </c>
      <c r="G654" s="235"/>
      <c r="H654" s="237" t="s">
        <v>1</v>
      </c>
      <c r="I654" s="239"/>
      <c r="J654" s="235"/>
      <c r="K654" s="235"/>
      <c r="L654" s="240"/>
      <c r="M654" s="241"/>
      <c r="N654" s="242"/>
      <c r="O654" s="242"/>
      <c r="P654" s="242"/>
      <c r="Q654" s="242"/>
      <c r="R654" s="242"/>
      <c r="S654" s="242"/>
      <c r="T654" s="24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4" t="s">
        <v>141</v>
      </c>
      <c r="AU654" s="244" t="s">
        <v>85</v>
      </c>
      <c r="AV654" s="13" t="s">
        <v>83</v>
      </c>
      <c r="AW654" s="13" t="s">
        <v>32</v>
      </c>
      <c r="AX654" s="13" t="s">
        <v>75</v>
      </c>
      <c r="AY654" s="244" t="s">
        <v>132</v>
      </c>
    </row>
    <row r="655" s="14" customFormat="1">
      <c r="A655" s="14"/>
      <c r="B655" s="245"/>
      <c r="C655" s="246"/>
      <c r="D655" s="236" t="s">
        <v>141</v>
      </c>
      <c r="E655" s="247" t="s">
        <v>1</v>
      </c>
      <c r="F655" s="248" t="s">
        <v>900</v>
      </c>
      <c r="G655" s="246"/>
      <c r="H655" s="249">
        <v>18.899999999999999</v>
      </c>
      <c r="I655" s="250"/>
      <c r="J655" s="246"/>
      <c r="K655" s="246"/>
      <c r="L655" s="251"/>
      <c r="M655" s="252"/>
      <c r="N655" s="253"/>
      <c r="O655" s="253"/>
      <c r="P655" s="253"/>
      <c r="Q655" s="253"/>
      <c r="R655" s="253"/>
      <c r="S655" s="253"/>
      <c r="T655" s="25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5" t="s">
        <v>141</v>
      </c>
      <c r="AU655" s="255" t="s">
        <v>85</v>
      </c>
      <c r="AV655" s="14" t="s">
        <v>85</v>
      </c>
      <c r="AW655" s="14" t="s">
        <v>32</v>
      </c>
      <c r="AX655" s="14" t="s">
        <v>75</v>
      </c>
      <c r="AY655" s="255" t="s">
        <v>132</v>
      </c>
    </row>
    <row r="656" s="14" customFormat="1">
      <c r="A656" s="14"/>
      <c r="B656" s="245"/>
      <c r="C656" s="246"/>
      <c r="D656" s="236" t="s">
        <v>141</v>
      </c>
      <c r="E656" s="247" t="s">
        <v>1</v>
      </c>
      <c r="F656" s="248" t="s">
        <v>899</v>
      </c>
      <c r="G656" s="246"/>
      <c r="H656" s="249">
        <v>-0.80000000000000004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5" t="s">
        <v>141</v>
      </c>
      <c r="AU656" s="255" t="s">
        <v>85</v>
      </c>
      <c r="AV656" s="14" t="s">
        <v>85</v>
      </c>
      <c r="AW656" s="14" t="s">
        <v>32</v>
      </c>
      <c r="AX656" s="14" t="s">
        <v>75</v>
      </c>
      <c r="AY656" s="255" t="s">
        <v>132</v>
      </c>
    </row>
    <row r="657" s="13" customFormat="1">
      <c r="A657" s="13"/>
      <c r="B657" s="234"/>
      <c r="C657" s="235"/>
      <c r="D657" s="236" t="s">
        <v>141</v>
      </c>
      <c r="E657" s="237" t="s">
        <v>1</v>
      </c>
      <c r="F657" s="238" t="s">
        <v>288</v>
      </c>
      <c r="G657" s="235"/>
      <c r="H657" s="237" t="s">
        <v>1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141</v>
      </c>
      <c r="AU657" s="244" t="s">
        <v>85</v>
      </c>
      <c r="AV657" s="13" t="s">
        <v>83</v>
      </c>
      <c r="AW657" s="13" t="s">
        <v>32</v>
      </c>
      <c r="AX657" s="13" t="s">
        <v>75</v>
      </c>
      <c r="AY657" s="244" t="s">
        <v>132</v>
      </c>
    </row>
    <row r="658" s="14" customFormat="1">
      <c r="A658" s="14"/>
      <c r="B658" s="245"/>
      <c r="C658" s="246"/>
      <c r="D658" s="236" t="s">
        <v>141</v>
      </c>
      <c r="E658" s="247" t="s">
        <v>1</v>
      </c>
      <c r="F658" s="248" t="s">
        <v>901</v>
      </c>
      <c r="G658" s="246"/>
      <c r="H658" s="249">
        <v>16.800000000000001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5" t="s">
        <v>141</v>
      </c>
      <c r="AU658" s="255" t="s">
        <v>85</v>
      </c>
      <c r="AV658" s="14" t="s">
        <v>85</v>
      </c>
      <c r="AW658" s="14" t="s">
        <v>32</v>
      </c>
      <c r="AX658" s="14" t="s">
        <v>75</v>
      </c>
      <c r="AY658" s="255" t="s">
        <v>132</v>
      </c>
    </row>
    <row r="659" s="14" customFormat="1">
      <c r="A659" s="14"/>
      <c r="B659" s="245"/>
      <c r="C659" s="246"/>
      <c r="D659" s="236" t="s">
        <v>141</v>
      </c>
      <c r="E659" s="247" t="s">
        <v>1</v>
      </c>
      <c r="F659" s="248" t="s">
        <v>899</v>
      </c>
      <c r="G659" s="246"/>
      <c r="H659" s="249">
        <v>-0.80000000000000004</v>
      </c>
      <c r="I659" s="250"/>
      <c r="J659" s="246"/>
      <c r="K659" s="246"/>
      <c r="L659" s="251"/>
      <c r="M659" s="252"/>
      <c r="N659" s="253"/>
      <c r="O659" s="253"/>
      <c r="P659" s="253"/>
      <c r="Q659" s="253"/>
      <c r="R659" s="253"/>
      <c r="S659" s="253"/>
      <c r="T659" s="25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5" t="s">
        <v>141</v>
      </c>
      <c r="AU659" s="255" t="s">
        <v>85</v>
      </c>
      <c r="AV659" s="14" t="s">
        <v>85</v>
      </c>
      <c r="AW659" s="14" t="s">
        <v>32</v>
      </c>
      <c r="AX659" s="14" t="s">
        <v>75</v>
      </c>
      <c r="AY659" s="255" t="s">
        <v>132</v>
      </c>
    </row>
    <row r="660" s="15" customFormat="1">
      <c r="A660" s="15"/>
      <c r="B660" s="256"/>
      <c r="C660" s="257"/>
      <c r="D660" s="236" t="s">
        <v>141</v>
      </c>
      <c r="E660" s="258" t="s">
        <v>1</v>
      </c>
      <c r="F660" s="259" t="s">
        <v>149</v>
      </c>
      <c r="G660" s="257"/>
      <c r="H660" s="260">
        <v>51.880000000000003</v>
      </c>
      <c r="I660" s="261"/>
      <c r="J660" s="257"/>
      <c r="K660" s="257"/>
      <c r="L660" s="262"/>
      <c r="M660" s="263"/>
      <c r="N660" s="264"/>
      <c r="O660" s="264"/>
      <c r="P660" s="264"/>
      <c r="Q660" s="264"/>
      <c r="R660" s="264"/>
      <c r="S660" s="264"/>
      <c r="T660" s="26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66" t="s">
        <v>141</v>
      </c>
      <c r="AU660" s="266" t="s">
        <v>85</v>
      </c>
      <c r="AV660" s="15" t="s">
        <v>139</v>
      </c>
      <c r="AW660" s="15" t="s">
        <v>32</v>
      </c>
      <c r="AX660" s="15" t="s">
        <v>83</v>
      </c>
      <c r="AY660" s="266" t="s">
        <v>132</v>
      </c>
    </row>
    <row r="661" s="2" customFormat="1" ht="44.25" customHeight="1">
      <c r="A661" s="39"/>
      <c r="B661" s="40"/>
      <c r="C661" s="278" t="s">
        <v>938</v>
      </c>
      <c r="D661" s="278" t="s">
        <v>253</v>
      </c>
      <c r="E661" s="279" t="s">
        <v>859</v>
      </c>
      <c r="F661" s="280" t="s">
        <v>860</v>
      </c>
      <c r="G661" s="281" t="s">
        <v>166</v>
      </c>
      <c r="H661" s="282">
        <v>6.226</v>
      </c>
      <c r="I661" s="283"/>
      <c r="J661" s="284">
        <f>ROUND(I661*H661,2)</f>
        <v>0</v>
      </c>
      <c r="K661" s="285"/>
      <c r="L661" s="286"/>
      <c r="M661" s="287" t="s">
        <v>1</v>
      </c>
      <c r="N661" s="288" t="s">
        <v>40</v>
      </c>
      <c r="O661" s="92"/>
      <c r="P661" s="230">
        <f>O661*H661</f>
        <v>0</v>
      </c>
      <c r="Q661" s="230">
        <v>0.00115</v>
      </c>
      <c r="R661" s="230">
        <f>Q661*H661</f>
        <v>0.0071598999999999994</v>
      </c>
      <c r="S661" s="230">
        <v>0</v>
      </c>
      <c r="T661" s="231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2" t="s">
        <v>336</v>
      </c>
      <c r="AT661" s="232" t="s">
        <v>253</v>
      </c>
      <c r="AU661" s="232" t="s">
        <v>85</v>
      </c>
      <c r="AY661" s="18" t="s">
        <v>132</v>
      </c>
      <c r="BE661" s="233">
        <f>IF(N661="základní",J661,0)</f>
        <v>0</v>
      </c>
      <c r="BF661" s="233">
        <f>IF(N661="snížená",J661,0)</f>
        <v>0</v>
      </c>
      <c r="BG661" s="233">
        <f>IF(N661="zákl. přenesená",J661,0)</f>
        <v>0</v>
      </c>
      <c r="BH661" s="233">
        <f>IF(N661="sníž. přenesená",J661,0)</f>
        <v>0</v>
      </c>
      <c r="BI661" s="233">
        <f>IF(N661="nulová",J661,0)</f>
        <v>0</v>
      </c>
      <c r="BJ661" s="18" t="s">
        <v>83</v>
      </c>
      <c r="BK661" s="233">
        <f>ROUND(I661*H661,2)</f>
        <v>0</v>
      </c>
      <c r="BL661" s="18" t="s">
        <v>236</v>
      </c>
      <c r="BM661" s="232" t="s">
        <v>939</v>
      </c>
    </row>
    <row r="662" s="14" customFormat="1">
      <c r="A662" s="14"/>
      <c r="B662" s="245"/>
      <c r="C662" s="246"/>
      <c r="D662" s="236" t="s">
        <v>141</v>
      </c>
      <c r="E662" s="247" t="s">
        <v>1</v>
      </c>
      <c r="F662" s="248" t="s">
        <v>940</v>
      </c>
      <c r="G662" s="246"/>
      <c r="H662" s="249">
        <v>6.226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5" t="s">
        <v>141</v>
      </c>
      <c r="AU662" s="255" t="s">
        <v>85</v>
      </c>
      <c r="AV662" s="14" t="s">
        <v>85</v>
      </c>
      <c r="AW662" s="14" t="s">
        <v>32</v>
      </c>
      <c r="AX662" s="14" t="s">
        <v>83</v>
      </c>
      <c r="AY662" s="255" t="s">
        <v>132</v>
      </c>
    </row>
    <row r="663" s="2" customFormat="1" ht="16.5" customHeight="1">
      <c r="A663" s="39"/>
      <c r="B663" s="40"/>
      <c r="C663" s="220" t="s">
        <v>941</v>
      </c>
      <c r="D663" s="220" t="s">
        <v>135</v>
      </c>
      <c r="E663" s="221" t="s">
        <v>942</v>
      </c>
      <c r="F663" s="222" t="s">
        <v>943</v>
      </c>
      <c r="G663" s="223" t="s">
        <v>230</v>
      </c>
      <c r="H663" s="224">
        <v>12.4</v>
      </c>
      <c r="I663" s="225"/>
      <c r="J663" s="226">
        <f>ROUND(I663*H663,2)</f>
        <v>0</v>
      </c>
      <c r="K663" s="227"/>
      <c r="L663" s="45"/>
      <c r="M663" s="228" t="s">
        <v>1</v>
      </c>
      <c r="N663" s="229" t="s">
        <v>40</v>
      </c>
      <c r="O663" s="92"/>
      <c r="P663" s="230">
        <f>O663*H663</f>
        <v>0</v>
      </c>
      <c r="Q663" s="230">
        <v>0</v>
      </c>
      <c r="R663" s="230">
        <f>Q663*H663</f>
        <v>0</v>
      </c>
      <c r="S663" s="230">
        <v>0</v>
      </c>
      <c r="T663" s="231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2" t="s">
        <v>236</v>
      </c>
      <c r="AT663" s="232" t="s">
        <v>135</v>
      </c>
      <c r="AU663" s="232" t="s">
        <v>85</v>
      </c>
      <c r="AY663" s="18" t="s">
        <v>132</v>
      </c>
      <c r="BE663" s="233">
        <f>IF(N663="základní",J663,0)</f>
        <v>0</v>
      </c>
      <c r="BF663" s="233">
        <f>IF(N663="snížená",J663,0)</f>
        <v>0</v>
      </c>
      <c r="BG663" s="233">
        <f>IF(N663="zákl. přenesená",J663,0)</f>
        <v>0</v>
      </c>
      <c r="BH663" s="233">
        <f>IF(N663="sníž. přenesená",J663,0)</f>
        <v>0</v>
      </c>
      <c r="BI663" s="233">
        <f>IF(N663="nulová",J663,0)</f>
        <v>0</v>
      </c>
      <c r="BJ663" s="18" t="s">
        <v>83</v>
      </c>
      <c r="BK663" s="233">
        <f>ROUND(I663*H663,2)</f>
        <v>0</v>
      </c>
      <c r="BL663" s="18" t="s">
        <v>236</v>
      </c>
      <c r="BM663" s="232" t="s">
        <v>944</v>
      </c>
    </row>
    <row r="664" s="14" customFormat="1">
      <c r="A664" s="14"/>
      <c r="B664" s="245"/>
      <c r="C664" s="246"/>
      <c r="D664" s="236" t="s">
        <v>141</v>
      </c>
      <c r="E664" s="247" t="s">
        <v>1</v>
      </c>
      <c r="F664" s="248" t="s">
        <v>889</v>
      </c>
      <c r="G664" s="246"/>
      <c r="H664" s="249">
        <v>9.5999999999999996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5" t="s">
        <v>141</v>
      </c>
      <c r="AU664" s="255" t="s">
        <v>85</v>
      </c>
      <c r="AV664" s="14" t="s">
        <v>85</v>
      </c>
      <c r="AW664" s="14" t="s">
        <v>32</v>
      </c>
      <c r="AX664" s="14" t="s">
        <v>75</v>
      </c>
      <c r="AY664" s="255" t="s">
        <v>132</v>
      </c>
    </row>
    <row r="665" s="14" customFormat="1">
      <c r="A665" s="14"/>
      <c r="B665" s="245"/>
      <c r="C665" s="246"/>
      <c r="D665" s="236" t="s">
        <v>141</v>
      </c>
      <c r="E665" s="247" t="s">
        <v>1</v>
      </c>
      <c r="F665" s="248" t="s">
        <v>884</v>
      </c>
      <c r="G665" s="246"/>
      <c r="H665" s="249">
        <v>2.7999999999999998</v>
      </c>
      <c r="I665" s="250"/>
      <c r="J665" s="246"/>
      <c r="K665" s="246"/>
      <c r="L665" s="251"/>
      <c r="M665" s="252"/>
      <c r="N665" s="253"/>
      <c r="O665" s="253"/>
      <c r="P665" s="253"/>
      <c r="Q665" s="253"/>
      <c r="R665" s="253"/>
      <c r="S665" s="253"/>
      <c r="T665" s="25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5" t="s">
        <v>141</v>
      </c>
      <c r="AU665" s="255" t="s">
        <v>85</v>
      </c>
      <c r="AV665" s="14" t="s">
        <v>85</v>
      </c>
      <c r="AW665" s="14" t="s">
        <v>32</v>
      </c>
      <c r="AX665" s="14" t="s">
        <v>75</v>
      </c>
      <c r="AY665" s="255" t="s">
        <v>132</v>
      </c>
    </row>
    <row r="666" s="15" customFormat="1">
      <c r="A666" s="15"/>
      <c r="B666" s="256"/>
      <c r="C666" s="257"/>
      <c r="D666" s="236" t="s">
        <v>141</v>
      </c>
      <c r="E666" s="258" t="s">
        <v>1</v>
      </c>
      <c r="F666" s="259" t="s">
        <v>149</v>
      </c>
      <c r="G666" s="257"/>
      <c r="H666" s="260">
        <v>12.399999999999999</v>
      </c>
      <c r="I666" s="261"/>
      <c r="J666" s="257"/>
      <c r="K666" s="257"/>
      <c r="L666" s="262"/>
      <c r="M666" s="263"/>
      <c r="N666" s="264"/>
      <c r="O666" s="264"/>
      <c r="P666" s="264"/>
      <c r="Q666" s="264"/>
      <c r="R666" s="264"/>
      <c r="S666" s="264"/>
      <c r="T666" s="26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6" t="s">
        <v>141</v>
      </c>
      <c r="AU666" s="266" t="s">
        <v>85</v>
      </c>
      <c r="AV666" s="15" t="s">
        <v>139</v>
      </c>
      <c r="AW666" s="15" t="s">
        <v>32</v>
      </c>
      <c r="AX666" s="15" t="s">
        <v>83</v>
      </c>
      <c r="AY666" s="266" t="s">
        <v>132</v>
      </c>
    </row>
    <row r="667" s="2" customFormat="1" ht="16.5" customHeight="1">
      <c r="A667" s="39"/>
      <c r="B667" s="40"/>
      <c r="C667" s="278" t="s">
        <v>945</v>
      </c>
      <c r="D667" s="278" t="s">
        <v>253</v>
      </c>
      <c r="E667" s="279" t="s">
        <v>946</v>
      </c>
      <c r="F667" s="280" t="s">
        <v>947</v>
      </c>
      <c r="G667" s="281" t="s">
        <v>230</v>
      </c>
      <c r="H667" s="282">
        <v>12.648</v>
      </c>
      <c r="I667" s="283"/>
      <c r="J667" s="284">
        <f>ROUND(I667*H667,2)</f>
        <v>0</v>
      </c>
      <c r="K667" s="285"/>
      <c r="L667" s="286"/>
      <c r="M667" s="287" t="s">
        <v>1</v>
      </c>
      <c r="N667" s="288" t="s">
        <v>40</v>
      </c>
      <c r="O667" s="92"/>
      <c r="P667" s="230">
        <f>O667*H667</f>
        <v>0</v>
      </c>
      <c r="Q667" s="230">
        <v>0.00025999999999999998</v>
      </c>
      <c r="R667" s="230">
        <f>Q667*H667</f>
        <v>0.0032884799999999994</v>
      </c>
      <c r="S667" s="230">
        <v>0</v>
      </c>
      <c r="T667" s="231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2" t="s">
        <v>336</v>
      </c>
      <c r="AT667" s="232" t="s">
        <v>253</v>
      </c>
      <c r="AU667" s="232" t="s">
        <v>85</v>
      </c>
      <c r="AY667" s="18" t="s">
        <v>132</v>
      </c>
      <c r="BE667" s="233">
        <f>IF(N667="základní",J667,0)</f>
        <v>0</v>
      </c>
      <c r="BF667" s="233">
        <f>IF(N667="snížená",J667,0)</f>
        <v>0</v>
      </c>
      <c r="BG667" s="233">
        <f>IF(N667="zákl. přenesená",J667,0)</f>
        <v>0</v>
      </c>
      <c r="BH667" s="233">
        <f>IF(N667="sníž. přenesená",J667,0)</f>
        <v>0</v>
      </c>
      <c r="BI667" s="233">
        <f>IF(N667="nulová",J667,0)</f>
        <v>0</v>
      </c>
      <c r="BJ667" s="18" t="s">
        <v>83</v>
      </c>
      <c r="BK667" s="233">
        <f>ROUND(I667*H667,2)</f>
        <v>0</v>
      </c>
      <c r="BL667" s="18" t="s">
        <v>236</v>
      </c>
      <c r="BM667" s="232" t="s">
        <v>948</v>
      </c>
    </row>
    <row r="668" s="14" customFormat="1">
      <c r="A668" s="14"/>
      <c r="B668" s="245"/>
      <c r="C668" s="246"/>
      <c r="D668" s="236" t="s">
        <v>141</v>
      </c>
      <c r="E668" s="246"/>
      <c r="F668" s="248" t="s">
        <v>949</v>
      </c>
      <c r="G668" s="246"/>
      <c r="H668" s="249">
        <v>12.648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5" t="s">
        <v>141</v>
      </c>
      <c r="AU668" s="255" t="s">
        <v>85</v>
      </c>
      <c r="AV668" s="14" t="s">
        <v>85</v>
      </c>
      <c r="AW668" s="14" t="s">
        <v>4</v>
      </c>
      <c r="AX668" s="14" t="s">
        <v>83</v>
      </c>
      <c r="AY668" s="255" t="s">
        <v>132</v>
      </c>
    </row>
    <row r="669" s="2" customFormat="1" ht="33" customHeight="1">
      <c r="A669" s="39"/>
      <c r="B669" s="40"/>
      <c r="C669" s="220" t="s">
        <v>950</v>
      </c>
      <c r="D669" s="220" t="s">
        <v>135</v>
      </c>
      <c r="E669" s="221" t="s">
        <v>951</v>
      </c>
      <c r="F669" s="222" t="s">
        <v>952</v>
      </c>
      <c r="G669" s="223" t="s">
        <v>159</v>
      </c>
      <c r="H669" s="224">
        <v>0.90600000000000003</v>
      </c>
      <c r="I669" s="225"/>
      <c r="J669" s="226">
        <f>ROUND(I669*H669,2)</f>
        <v>0</v>
      </c>
      <c r="K669" s="227"/>
      <c r="L669" s="45"/>
      <c r="M669" s="228" t="s">
        <v>1</v>
      </c>
      <c r="N669" s="229" t="s">
        <v>40</v>
      </c>
      <c r="O669" s="92"/>
      <c r="P669" s="230">
        <f>O669*H669</f>
        <v>0</v>
      </c>
      <c r="Q669" s="230">
        <v>0</v>
      </c>
      <c r="R669" s="230">
        <f>Q669*H669</f>
        <v>0</v>
      </c>
      <c r="S669" s="230">
        <v>0</v>
      </c>
      <c r="T669" s="231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2" t="s">
        <v>236</v>
      </c>
      <c r="AT669" s="232" t="s">
        <v>135</v>
      </c>
      <c r="AU669" s="232" t="s">
        <v>85</v>
      </c>
      <c r="AY669" s="18" t="s">
        <v>132</v>
      </c>
      <c r="BE669" s="233">
        <f>IF(N669="základní",J669,0)</f>
        <v>0</v>
      </c>
      <c r="BF669" s="233">
        <f>IF(N669="snížená",J669,0)</f>
        <v>0</v>
      </c>
      <c r="BG669" s="233">
        <f>IF(N669="zákl. přenesená",J669,0)</f>
        <v>0</v>
      </c>
      <c r="BH669" s="233">
        <f>IF(N669="sníž. přenesená",J669,0)</f>
        <v>0</v>
      </c>
      <c r="BI669" s="233">
        <f>IF(N669="nulová",J669,0)</f>
        <v>0</v>
      </c>
      <c r="BJ669" s="18" t="s">
        <v>83</v>
      </c>
      <c r="BK669" s="233">
        <f>ROUND(I669*H669,2)</f>
        <v>0</v>
      </c>
      <c r="BL669" s="18" t="s">
        <v>236</v>
      </c>
      <c r="BM669" s="232" t="s">
        <v>953</v>
      </c>
    </row>
    <row r="670" s="12" customFormat="1" ht="22.8" customHeight="1">
      <c r="A670" s="12"/>
      <c r="B670" s="204"/>
      <c r="C670" s="205"/>
      <c r="D670" s="206" t="s">
        <v>74</v>
      </c>
      <c r="E670" s="218" t="s">
        <v>954</v>
      </c>
      <c r="F670" s="218" t="s">
        <v>955</v>
      </c>
      <c r="G670" s="205"/>
      <c r="H670" s="205"/>
      <c r="I670" s="208"/>
      <c r="J670" s="219">
        <f>BK670</f>
        <v>0</v>
      </c>
      <c r="K670" s="205"/>
      <c r="L670" s="210"/>
      <c r="M670" s="211"/>
      <c r="N670" s="212"/>
      <c r="O670" s="212"/>
      <c r="P670" s="213">
        <f>SUM(P671:P727)</f>
        <v>0</v>
      </c>
      <c r="Q670" s="212"/>
      <c r="R670" s="213">
        <f>SUM(R671:R727)</f>
        <v>0.99964310000000012</v>
      </c>
      <c r="S670" s="212"/>
      <c r="T670" s="214">
        <f>SUM(T671:T727)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15" t="s">
        <v>85</v>
      </c>
      <c r="AT670" s="216" t="s">
        <v>74</v>
      </c>
      <c r="AU670" s="216" t="s">
        <v>83</v>
      </c>
      <c r="AY670" s="215" t="s">
        <v>132</v>
      </c>
      <c r="BK670" s="217">
        <f>SUM(BK671:BK727)</f>
        <v>0</v>
      </c>
    </row>
    <row r="671" s="2" customFormat="1" ht="16.5" customHeight="1">
      <c r="A671" s="39"/>
      <c r="B671" s="40"/>
      <c r="C671" s="220" t="s">
        <v>956</v>
      </c>
      <c r="D671" s="220" t="s">
        <v>135</v>
      </c>
      <c r="E671" s="221" t="s">
        <v>957</v>
      </c>
      <c r="F671" s="222" t="s">
        <v>958</v>
      </c>
      <c r="G671" s="223" t="s">
        <v>166</v>
      </c>
      <c r="H671" s="224">
        <v>31.649999999999999</v>
      </c>
      <c r="I671" s="225"/>
      <c r="J671" s="226">
        <f>ROUND(I671*H671,2)</f>
        <v>0</v>
      </c>
      <c r="K671" s="227"/>
      <c r="L671" s="45"/>
      <c r="M671" s="228" t="s">
        <v>1</v>
      </c>
      <c r="N671" s="229" t="s">
        <v>40</v>
      </c>
      <c r="O671" s="92"/>
      <c r="P671" s="230">
        <f>O671*H671</f>
        <v>0</v>
      </c>
      <c r="Q671" s="230">
        <v>0.00029999999999999997</v>
      </c>
      <c r="R671" s="230">
        <f>Q671*H671</f>
        <v>0.0094949999999999982</v>
      </c>
      <c r="S671" s="230">
        <v>0</v>
      </c>
      <c r="T671" s="231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2" t="s">
        <v>236</v>
      </c>
      <c r="AT671" s="232" t="s">
        <v>135</v>
      </c>
      <c r="AU671" s="232" t="s">
        <v>85</v>
      </c>
      <c r="AY671" s="18" t="s">
        <v>132</v>
      </c>
      <c r="BE671" s="233">
        <f>IF(N671="základní",J671,0)</f>
        <v>0</v>
      </c>
      <c r="BF671" s="233">
        <f>IF(N671="snížená",J671,0)</f>
        <v>0</v>
      </c>
      <c r="BG671" s="233">
        <f>IF(N671="zákl. přenesená",J671,0)</f>
        <v>0</v>
      </c>
      <c r="BH671" s="233">
        <f>IF(N671="sníž. přenesená",J671,0)</f>
        <v>0</v>
      </c>
      <c r="BI671" s="233">
        <f>IF(N671="nulová",J671,0)</f>
        <v>0</v>
      </c>
      <c r="BJ671" s="18" t="s">
        <v>83</v>
      </c>
      <c r="BK671" s="233">
        <f>ROUND(I671*H671,2)</f>
        <v>0</v>
      </c>
      <c r="BL671" s="18" t="s">
        <v>236</v>
      </c>
      <c r="BM671" s="232" t="s">
        <v>959</v>
      </c>
    </row>
    <row r="672" s="2" customFormat="1" ht="33" customHeight="1">
      <c r="A672" s="39"/>
      <c r="B672" s="40"/>
      <c r="C672" s="220" t="s">
        <v>960</v>
      </c>
      <c r="D672" s="220" t="s">
        <v>135</v>
      </c>
      <c r="E672" s="221" t="s">
        <v>961</v>
      </c>
      <c r="F672" s="222" t="s">
        <v>962</v>
      </c>
      <c r="G672" s="223" t="s">
        <v>166</v>
      </c>
      <c r="H672" s="224">
        <v>31.649999999999999</v>
      </c>
      <c r="I672" s="225"/>
      <c r="J672" s="226">
        <f>ROUND(I672*H672,2)</f>
        <v>0</v>
      </c>
      <c r="K672" s="227"/>
      <c r="L672" s="45"/>
      <c r="M672" s="228" t="s">
        <v>1</v>
      </c>
      <c r="N672" s="229" t="s">
        <v>40</v>
      </c>
      <c r="O672" s="92"/>
      <c r="P672" s="230">
        <f>O672*H672</f>
        <v>0</v>
      </c>
      <c r="Q672" s="230">
        <v>0.0090900000000000009</v>
      </c>
      <c r="R672" s="230">
        <f>Q672*H672</f>
        <v>0.28769850000000002</v>
      </c>
      <c r="S672" s="230">
        <v>0</v>
      </c>
      <c r="T672" s="231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2" t="s">
        <v>236</v>
      </c>
      <c r="AT672" s="232" t="s">
        <v>135</v>
      </c>
      <c r="AU672" s="232" t="s">
        <v>85</v>
      </c>
      <c r="AY672" s="18" t="s">
        <v>132</v>
      </c>
      <c r="BE672" s="233">
        <f>IF(N672="základní",J672,0)</f>
        <v>0</v>
      </c>
      <c r="BF672" s="233">
        <f>IF(N672="snížená",J672,0)</f>
        <v>0</v>
      </c>
      <c r="BG672" s="233">
        <f>IF(N672="zákl. přenesená",J672,0)</f>
        <v>0</v>
      </c>
      <c r="BH672" s="233">
        <f>IF(N672="sníž. přenesená",J672,0)</f>
        <v>0</v>
      </c>
      <c r="BI672" s="233">
        <f>IF(N672="nulová",J672,0)</f>
        <v>0</v>
      </c>
      <c r="BJ672" s="18" t="s">
        <v>83</v>
      </c>
      <c r="BK672" s="233">
        <f>ROUND(I672*H672,2)</f>
        <v>0</v>
      </c>
      <c r="BL672" s="18" t="s">
        <v>236</v>
      </c>
      <c r="BM672" s="232" t="s">
        <v>963</v>
      </c>
    </row>
    <row r="673" s="13" customFormat="1">
      <c r="A673" s="13"/>
      <c r="B673" s="234"/>
      <c r="C673" s="235"/>
      <c r="D673" s="236" t="s">
        <v>141</v>
      </c>
      <c r="E673" s="237" t="s">
        <v>1</v>
      </c>
      <c r="F673" s="238" t="s">
        <v>298</v>
      </c>
      <c r="G673" s="235"/>
      <c r="H673" s="237" t="s">
        <v>1</v>
      </c>
      <c r="I673" s="239"/>
      <c r="J673" s="235"/>
      <c r="K673" s="235"/>
      <c r="L673" s="240"/>
      <c r="M673" s="241"/>
      <c r="N673" s="242"/>
      <c r="O673" s="242"/>
      <c r="P673" s="242"/>
      <c r="Q673" s="242"/>
      <c r="R673" s="242"/>
      <c r="S673" s="242"/>
      <c r="T673" s="24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4" t="s">
        <v>141</v>
      </c>
      <c r="AU673" s="244" t="s">
        <v>85</v>
      </c>
      <c r="AV673" s="13" t="s">
        <v>83</v>
      </c>
      <c r="AW673" s="13" t="s">
        <v>32</v>
      </c>
      <c r="AX673" s="13" t="s">
        <v>75</v>
      </c>
      <c r="AY673" s="244" t="s">
        <v>132</v>
      </c>
    </row>
    <row r="674" s="14" customFormat="1">
      <c r="A674" s="14"/>
      <c r="B674" s="245"/>
      <c r="C674" s="246"/>
      <c r="D674" s="236" t="s">
        <v>141</v>
      </c>
      <c r="E674" s="247" t="s">
        <v>1</v>
      </c>
      <c r="F674" s="248" t="s">
        <v>964</v>
      </c>
      <c r="G674" s="246"/>
      <c r="H674" s="249">
        <v>10.800000000000001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5" t="s">
        <v>141</v>
      </c>
      <c r="AU674" s="255" t="s">
        <v>85</v>
      </c>
      <c r="AV674" s="14" t="s">
        <v>85</v>
      </c>
      <c r="AW674" s="14" t="s">
        <v>32</v>
      </c>
      <c r="AX674" s="14" t="s">
        <v>75</v>
      </c>
      <c r="AY674" s="255" t="s">
        <v>132</v>
      </c>
    </row>
    <row r="675" s="14" customFormat="1">
      <c r="A675" s="14"/>
      <c r="B675" s="245"/>
      <c r="C675" s="246"/>
      <c r="D675" s="236" t="s">
        <v>141</v>
      </c>
      <c r="E675" s="247" t="s">
        <v>1</v>
      </c>
      <c r="F675" s="248" t="s">
        <v>965</v>
      </c>
      <c r="G675" s="246"/>
      <c r="H675" s="249">
        <v>-3.2999999999999998</v>
      </c>
      <c r="I675" s="250"/>
      <c r="J675" s="246"/>
      <c r="K675" s="246"/>
      <c r="L675" s="251"/>
      <c r="M675" s="252"/>
      <c r="N675" s="253"/>
      <c r="O675" s="253"/>
      <c r="P675" s="253"/>
      <c r="Q675" s="253"/>
      <c r="R675" s="253"/>
      <c r="S675" s="253"/>
      <c r="T675" s="25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5" t="s">
        <v>141</v>
      </c>
      <c r="AU675" s="255" t="s">
        <v>85</v>
      </c>
      <c r="AV675" s="14" t="s">
        <v>85</v>
      </c>
      <c r="AW675" s="14" t="s">
        <v>32</v>
      </c>
      <c r="AX675" s="14" t="s">
        <v>75</v>
      </c>
      <c r="AY675" s="255" t="s">
        <v>132</v>
      </c>
    </row>
    <row r="676" s="13" customFormat="1">
      <c r="A676" s="13"/>
      <c r="B676" s="234"/>
      <c r="C676" s="235"/>
      <c r="D676" s="236" t="s">
        <v>141</v>
      </c>
      <c r="E676" s="237" t="s">
        <v>1</v>
      </c>
      <c r="F676" s="238" t="s">
        <v>299</v>
      </c>
      <c r="G676" s="235"/>
      <c r="H676" s="237" t="s">
        <v>1</v>
      </c>
      <c r="I676" s="239"/>
      <c r="J676" s="235"/>
      <c r="K676" s="235"/>
      <c r="L676" s="240"/>
      <c r="M676" s="241"/>
      <c r="N676" s="242"/>
      <c r="O676" s="242"/>
      <c r="P676" s="242"/>
      <c r="Q676" s="242"/>
      <c r="R676" s="242"/>
      <c r="S676" s="242"/>
      <c r="T676" s="24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4" t="s">
        <v>141</v>
      </c>
      <c r="AU676" s="244" t="s">
        <v>85</v>
      </c>
      <c r="AV676" s="13" t="s">
        <v>83</v>
      </c>
      <c r="AW676" s="13" t="s">
        <v>32</v>
      </c>
      <c r="AX676" s="13" t="s">
        <v>75</v>
      </c>
      <c r="AY676" s="244" t="s">
        <v>132</v>
      </c>
    </row>
    <row r="677" s="14" customFormat="1">
      <c r="A677" s="14"/>
      <c r="B677" s="245"/>
      <c r="C677" s="246"/>
      <c r="D677" s="236" t="s">
        <v>141</v>
      </c>
      <c r="E677" s="247" t="s">
        <v>1</v>
      </c>
      <c r="F677" s="248" t="s">
        <v>966</v>
      </c>
      <c r="G677" s="246"/>
      <c r="H677" s="249">
        <v>9.3000000000000007</v>
      </c>
      <c r="I677" s="250"/>
      <c r="J677" s="246"/>
      <c r="K677" s="246"/>
      <c r="L677" s="251"/>
      <c r="M677" s="252"/>
      <c r="N677" s="253"/>
      <c r="O677" s="253"/>
      <c r="P677" s="253"/>
      <c r="Q677" s="253"/>
      <c r="R677" s="253"/>
      <c r="S677" s="253"/>
      <c r="T677" s="25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5" t="s">
        <v>141</v>
      </c>
      <c r="AU677" s="255" t="s">
        <v>85</v>
      </c>
      <c r="AV677" s="14" t="s">
        <v>85</v>
      </c>
      <c r="AW677" s="14" t="s">
        <v>32</v>
      </c>
      <c r="AX677" s="14" t="s">
        <v>75</v>
      </c>
      <c r="AY677" s="255" t="s">
        <v>132</v>
      </c>
    </row>
    <row r="678" s="14" customFormat="1">
      <c r="A678" s="14"/>
      <c r="B678" s="245"/>
      <c r="C678" s="246"/>
      <c r="D678" s="236" t="s">
        <v>141</v>
      </c>
      <c r="E678" s="247" t="s">
        <v>1</v>
      </c>
      <c r="F678" s="248" t="s">
        <v>967</v>
      </c>
      <c r="G678" s="246"/>
      <c r="H678" s="249">
        <v>-1.05</v>
      </c>
      <c r="I678" s="250"/>
      <c r="J678" s="246"/>
      <c r="K678" s="246"/>
      <c r="L678" s="251"/>
      <c r="M678" s="252"/>
      <c r="N678" s="253"/>
      <c r="O678" s="253"/>
      <c r="P678" s="253"/>
      <c r="Q678" s="253"/>
      <c r="R678" s="253"/>
      <c r="S678" s="253"/>
      <c r="T678" s="25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5" t="s">
        <v>141</v>
      </c>
      <c r="AU678" s="255" t="s">
        <v>85</v>
      </c>
      <c r="AV678" s="14" t="s">
        <v>85</v>
      </c>
      <c r="AW678" s="14" t="s">
        <v>32</v>
      </c>
      <c r="AX678" s="14" t="s">
        <v>75</v>
      </c>
      <c r="AY678" s="255" t="s">
        <v>132</v>
      </c>
    </row>
    <row r="679" s="13" customFormat="1">
      <c r="A679" s="13"/>
      <c r="B679" s="234"/>
      <c r="C679" s="235"/>
      <c r="D679" s="236" t="s">
        <v>141</v>
      </c>
      <c r="E679" s="237" t="s">
        <v>1</v>
      </c>
      <c r="F679" s="238" t="s">
        <v>301</v>
      </c>
      <c r="G679" s="235"/>
      <c r="H679" s="237" t="s">
        <v>1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141</v>
      </c>
      <c r="AU679" s="244" t="s">
        <v>85</v>
      </c>
      <c r="AV679" s="13" t="s">
        <v>83</v>
      </c>
      <c r="AW679" s="13" t="s">
        <v>32</v>
      </c>
      <c r="AX679" s="13" t="s">
        <v>75</v>
      </c>
      <c r="AY679" s="244" t="s">
        <v>132</v>
      </c>
    </row>
    <row r="680" s="14" customFormat="1">
      <c r="A680" s="14"/>
      <c r="B680" s="245"/>
      <c r="C680" s="246"/>
      <c r="D680" s="236" t="s">
        <v>141</v>
      </c>
      <c r="E680" s="247" t="s">
        <v>1</v>
      </c>
      <c r="F680" s="248" t="s">
        <v>966</v>
      </c>
      <c r="G680" s="246"/>
      <c r="H680" s="249">
        <v>9.3000000000000007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141</v>
      </c>
      <c r="AU680" s="255" t="s">
        <v>85</v>
      </c>
      <c r="AV680" s="14" t="s">
        <v>85</v>
      </c>
      <c r="AW680" s="14" t="s">
        <v>32</v>
      </c>
      <c r="AX680" s="14" t="s">
        <v>75</v>
      </c>
      <c r="AY680" s="255" t="s">
        <v>132</v>
      </c>
    </row>
    <row r="681" s="14" customFormat="1">
      <c r="A681" s="14"/>
      <c r="B681" s="245"/>
      <c r="C681" s="246"/>
      <c r="D681" s="236" t="s">
        <v>141</v>
      </c>
      <c r="E681" s="247" t="s">
        <v>1</v>
      </c>
      <c r="F681" s="248" t="s">
        <v>967</v>
      </c>
      <c r="G681" s="246"/>
      <c r="H681" s="249">
        <v>-1.05</v>
      </c>
      <c r="I681" s="250"/>
      <c r="J681" s="246"/>
      <c r="K681" s="246"/>
      <c r="L681" s="251"/>
      <c r="M681" s="252"/>
      <c r="N681" s="253"/>
      <c r="O681" s="253"/>
      <c r="P681" s="253"/>
      <c r="Q681" s="253"/>
      <c r="R681" s="253"/>
      <c r="S681" s="253"/>
      <c r="T681" s="25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5" t="s">
        <v>141</v>
      </c>
      <c r="AU681" s="255" t="s">
        <v>85</v>
      </c>
      <c r="AV681" s="14" t="s">
        <v>85</v>
      </c>
      <c r="AW681" s="14" t="s">
        <v>32</v>
      </c>
      <c r="AX681" s="14" t="s">
        <v>75</v>
      </c>
      <c r="AY681" s="255" t="s">
        <v>132</v>
      </c>
    </row>
    <row r="682" s="13" customFormat="1">
      <c r="A682" s="13"/>
      <c r="B682" s="234"/>
      <c r="C682" s="235"/>
      <c r="D682" s="236" t="s">
        <v>141</v>
      </c>
      <c r="E682" s="237" t="s">
        <v>1</v>
      </c>
      <c r="F682" s="238" t="s">
        <v>302</v>
      </c>
      <c r="G682" s="235"/>
      <c r="H682" s="237" t="s">
        <v>1</v>
      </c>
      <c r="I682" s="239"/>
      <c r="J682" s="235"/>
      <c r="K682" s="235"/>
      <c r="L682" s="240"/>
      <c r="M682" s="241"/>
      <c r="N682" s="242"/>
      <c r="O682" s="242"/>
      <c r="P682" s="242"/>
      <c r="Q682" s="242"/>
      <c r="R682" s="242"/>
      <c r="S682" s="242"/>
      <c r="T682" s="24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4" t="s">
        <v>141</v>
      </c>
      <c r="AU682" s="244" t="s">
        <v>85</v>
      </c>
      <c r="AV682" s="13" t="s">
        <v>83</v>
      </c>
      <c r="AW682" s="13" t="s">
        <v>32</v>
      </c>
      <c r="AX682" s="13" t="s">
        <v>75</v>
      </c>
      <c r="AY682" s="244" t="s">
        <v>132</v>
      </c>
    </row>
    <row r="683" s="14" customFormat="1">
      <c r="A683" s="14"/>
      <c r="B683" s="245"/>
      <c r="C683" s="246"/>
      <c r="D683" s="236" t="s">
        <v>141</v>
      </c>
      <c r="E683" s="247" t="s">
        <v>1</v>
      </c>
      <c r="F683" s="248" t="s">
        <v>968</v>
      </c>
      <c r="G683" s="246"/>
      <c r="H683" s="249">
        <v>8.6999999999999993</v>
      </c>
      <c r="I683" s="250"/>
      <c r="J683" s="246"/>
      <c r="K683" s="246"/>
      <c r="L683" s="251"/>
      <c r="M683" s="252"/>
      <c r="N683" s="253"/>
      <c r="O683" s="253"/>
      <c r="P683" s="253"/>
      <c r="Q683" s="253"/>
      <c r="R683" s="253"/>
      <c r="S683" s="253"/>
      <c r="T683" s="25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5" t="s">
        <v>141</v>
      </c>
      <c r="AU683" s="255" t="s">
        <v>85</v>
      </c>
      <c r="AV683" s="14" t="s">
        <v>85</v>
      </c>
      <c r="AW683" s="14" t="s">
        <v>32</v>
      </c>
      <c r="AX683" s="14" t="s">
        <v>75</v>
      </c>
      <c r="AY683" s="255" t="s">
        <v>132</v>
      </c>
    </row>
    <row r="684" s="14" customFormat="1">
      <c r="A684" s="14"/>
      <c r="B684" s="245"/>
      <c r="C684" s="246"/>
      <c r="D684" s="236" t="s">
        <v>141</v>
      </c>
      <c r="E684" s="247" t="s">
        <v>1</v>
      </c>
      <c r="F684" s="248" t="s">
        <v>967</v>
      </c>
      <c r="G684" s="246"/>
      <c r="H684" s="249">
        <v>-1.05</v>
      </c>
      <c r="I684" s="250"/>
      <c r="J684" s="246"/>
      <c r="K684" s="246"/>
      <c r="L684" s="251"/>
      <c r="M684" s="252"/>
      <c r="N684" s="253"/>
      <c r="O684" s="253"/>
      <c r="P684" s="253"/>
      <c r="Q684" s="253"/>
      <c r="R684" s="253"/>
      <c r="S684" s="253"/>
      <c r="T684" s="25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5" t="s">
        <v>141</v>
      </c>
      <c r="AU684" s="255" t="s">
        <v>85</v>
      </c>
      <c r="AV684" s="14" t="s">
        <v>85</v>
      </c>
      <c r="AW684" s="14" t="s">
        <v>32</v>
      </c>
      <c r="AX684" s="14" t="s">
        <v>75</v>
      </c>
      <c r="AY684" s="255" t="s">
        <v>132</v>
      </c>
    </row>
    <row r="685" s="15" customFormat="1">
      <c r="A685" s="15"/>
      <c r="B685" s="256"/>
      <c r="C685" s="257"/>
      <c r="D685" s="236" t="s">
        <v>141</v>
      </c>
      <c r="E685" s="258" t="s">
        <v>1</v>
      </c>
      <c r="F685" s="259" t="s">
        <v>149</v>
      </c>
      <c r="G685" s="257"/>
      <c r="H685" s="260">
        <v>31.650000000000002</v>
      </c>
      <c r="I685" s="261"/>
      <c r="J685" s="257"/>
      <c r="K685" s="257"/>
      <c r="L685" s="262"/>
      <c r="M685" s="263"/>
      <c r="N685" s="264"/>
      <c r="O685" s="264"/>
      <c r="P685" s="264"/>
      <c r="Q685" s="264"/>
      <c r="R685" s="264"/>
      <c r="S685" s="264"/>
      <c r="T685" s="26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6" t="s">
        <v>141</v>
      </c>
      <c r="AU685" s="266" t="s">
        <v>85</v>
      </c>
      <c r="AV685" s="15" t="s">
        <v>139</v>
      </c>
      <c r="AW685" s="15" t="s">
        <v>32</v>
      </c>
      <c r="AX685" s="15" t="s">
        <v>83</v>
      </c>
      <c r="AY685" s="266" t="s">
        <v>132</v>
      </c>
    </row>
    <row r="686" s="2" customFormat="1" ht="24.15" customHeight="1">
      <c r="A686" s="39"/>
      <c r="B686" s="40"/>
      <c r="C686" s="278" t="s">
        <v>969</v>
      </c>
      <c r="D686" s="278" t="s">
        <v>253</v>
      </c>
      <c r="E686" s="279" t="s">
        <v>970</v>
      </c>
      <c r="F686" s="280" t="s">
        <v>971</v>
      </c>
      <c r="G686" s="281" t="s">
        <v>166</v>
      </c>
      <c r="H686" s="282">
        <v>36.398000000000003</v>
      </c>
      <c r="I686" s="283"/>
      <c r="J686" s="284">
        <f>ROUND(I686*H686,2)</f>
        <v>0</v>
      </c>
      <c r="K686" s="285"/>
      <c r="L686" s="286"/>
      <c r="M686" s="287" t="s">
        <v>1</v>
      </c>
      <c r="N686" s="288" t="s">
        <v>40</v>
      </c>
      <c r="O686" s="92"/>
      <c r="P686" s="230">
        <f>O686*H686</f>
        <v>0</v>
      </c>
      <c r="Q686" s="230">
        <v>0.019</v>
      </c>
      <c r="R686" s="230">
        <f>Q686*H686</f>
        <v>0.69156200000000001</v>
      </c>
      <c r="S686" s="230">
        <v>0</v>
      </c>
      <c r="T686" s="231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2" t="s">
        <v>336</v>
      </c>
      <c r="AT686" s="232" t="s">
        <v>253</v>
      </c>
      <c r="AU686" s="232" t="s">
        <v>85</v>
      </c>
      <c r="AY686" s="18" t="s">
        <v>132</v>
      </c>
      <c r="BE686" s="233">
        <f>IF(N686="základní",J686,0)</f>
        <v>0</v>
      </c>
      <c r="BF686" s="233">
        <f>IF(N686="snížená",J686,0)</f>
        <v>0</v>
      </c>
      <c r="BG686" s="233">
        <f>IF(N686="zákl. přenesená",J686,0)</f>
        <v>0</v>
      </c>
      <c r="BH686" s="233">
        <f>IF(N686="sníž. přenesená",J686,0)</f>
        <v>0</v>
      </c>
      <c r="BI686" s="233">
        <f>IF(N686="nulová",J686,0)</f>
        <v>0</v>
      </c>
      <c r="BJ686" s="18" t="s">
        <v>83</v>
      </c>
      <c r="BK686" s="233">
        <f>ROUND(I686*H686,2)</f>
        <v>0</v>
      </c>
      <c r="BL686" s="18" t="s">
        <v>236</v>
      </c>
      <c r="BM686" s="232" t="s">
        <v>972</v>
      </c>
    </row>
    <row r="687" s="14" customFormat="1">
      <c r="A687" s="14"/>
      <c r="B687" s="245"/>
      <c r="C687" s="246"/>
      <c r="D687" s="236" t="s">
        <v>141</v>
      </c>
      <c r="E687" s="246"/>
      <c r="F687" s="248" t="s">
        <v>973</v>
      </c>
      <c r="G687" s="246"/>
      <c r="H687" s="249">
        <v>36.398000000000003</v>
      </c>
      <c r="I687" s="250"/>
      <c r="J687" s="246"/>
      <c r="K687" s="246"/>
      <c r="L687" s="251"/>
      <c r="M687" s="252"/>
      <c r="N687" s="253"/>
      <c r="O687" s="253"/>
      <c r="P687" s="253"/>
      <c r="Q687" s="253"/>
      <c r="R687" s="253"/>
      <c r="S687" s="253"/>
      <c r="T687" s="25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5" t="s">
        <v>141</v>
      </c>
      <c r="AU687" s="255" t="s">
        <v>85</v>
      </c>
      <c r="AV687" s="14" t="s">
        <v>85</v>
      </c>
      <c r="AW687" s="14" t="s">
        <v>4</v>
      </c>
      <c r="AX687" s="14" t="s">
        <v>83</v>
      </c>
      <c r="AY687" s="255" t="s">
        <v>132</v>
      </c>
    </row>
    <row r="688" s="2" customFormat="1" ht="33" customHeight="1">
      <c r="A688" s="39"/>
      <c r="B688" s="40"/>
      <c r="C688" s="220" t="s">
        <v>974</v>
      </c>
      <c r="D688" s="220" t="s">
        <v>135</v>
      </c>
      <c r="E688" s="221" t="s">
        <v>975</v>
      </c>
      <c r="F688" s="222" t="s">
        <v>976</v>
      </c>
      <c r="G688" s="223" t="s">
        <v>166</v>
      </c>
      <c r="H688" s="224">
        <v>31.649999999999999</v>
      </c>
      <c r="I688" s="225"/>
      <c r="J688" s="226">
        <f>ROUND(I688*H688,2)</f>
        <v>0</v>
      </c>
      <c r="K688" s="227"/>
      <c r="L688" s="45"/>
      <c r="M688" s="228" t="s">
        <v>1</v>
      </c>
      <c r="N688" s="229" t="s">
        <v>40</v>
      </c>
      <c r="O688" s="92"/>
      <c r="P688" s="230">
        <f>O688*H688</f>
        <v>0</v>
      </c>
      <c r="Q688" s="230">
        <v>0</v>
      </c>
      <c r="R688" s="230">
        <f>Q688*H688</f>
        <v>0</v>
      </c>
      <c r="S688" s="230">
        <v>0</v>
      </c>
      <c r="T688" s="231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2" t="s">
        <v>236</v>
      </c>
      <c r="AT688" s="232" t="s">
        <v>135</v>
      </c>
      <c r="AU688" s="232" t="s">
        <v>85</v>
      </c>
      <c r="AY688" s="18" t="s">
        <v>132</v>
      </c>
      <c r="BE688" s="233">
        <f>IF(N688="základní",J688,0)</f>
        <v>0</v>
      </c>
      <c r="BF688" s="233">
        <f>IF(N688="snížená",J688,0)</f>
        <v>0</v>
      </c>
      <c r="BG688" s="233">
        <f>IF(N688="zákl. přenesená",J688,0)</f>
        <v>0</v>
      </c>
      <c r="BH688" s="233">
        <f>IF(N688="sníž. přenesená",J688,0)</f>
        <v>0</v>
      </c>
      <c r="BI688" s="233">
        <f>IF(N688="nulová",J688,0)</f>
        <v>0</v>
      </c>
      <c r="BJ688" s="18" t="s">
        <v>83</v>
      </c>
      <c r="BK688" s="233">
        <f>ROUND(I688*H688,2)</f>
        <v>0</v>
      </c>
      <c r="BL688" s="18" t="s">
        <v>236</v>
      </c>
      <c r="BM688" s="232" t="s">
        <v>977</v>
      </c>
    </row>
    <row r="689" s="13" customFormat="1">
      <c r="A689" s="13"/>
      <c r="B689" s="234"/>
      <c r="C689" s="235"/>
      <c r="D689" s="236" t="s">
        <v>141</v>
      </c>
      <c r="E689" s="237" t="s">
        <v>1</v>
      </c>
      <c r="F689" s="238" t="s">
        <v>298</v>
      </c>
      <c r="G689" s="235"/>
      <c r="H689" s="237" t="s">
        <v>1</v>
      </c>
      <c r="I689" s="239"/>
      <c r="J689" s="235"/>
      <c r="K689" s="235"/>
      <c r="L689" s="240"/>
      <c r="M689" s="241"/>
      <c r="N689" s="242"/>
      <c r="O689" s="242"/>
      <c r="P689" s="242"/>
      <c r="Q689" s="242"/>
      <c r="R689" s="242"/>
      <c r="S689" s="242"/>
      <c r="T689" s="24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4" t="s">
        <v>141</v>
      </c>
      <c r="AU689" s="244" t="s">
        <v>85</v>
      </c>
      <c r="AV689" s="13" t="s">
        <v>83</v>
      </c>
      <c r="AW689" s="13" t="s">
        <v>32</v>
      </c>
      <c r="AX689" s="13" t="s">
        <v>75</v>
      </c>
      <c r="AY689" s="244" t="s">
        <v>132</v>
      </c>
    </row>
    <row r="690" s="14" customFormat="1">
      <c r="A690" s="14"/>
      <c r="B690" s="245"/>
      <c r="C690" s="246"/>
      <c r="D690" s="236" t="s">
        <v>141</v>
      </c>
      <c r="E690" s="247" t="s">
        <v>1</v>
      </c>
      <c r="F690" s="248" t="s">
        <v>964</v>
      </c>
      <c r="G690" s="246"/>
      <c r="H690" s="249">
        <v>10.800000000000001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141</v>
      </c>
      <c r="AU690" s="255" t="s">
        <v>85</v>
      </c>
      <c r="AV690" s="14" t="s">
        <v>85</v>
      </c>
      <c r="AW690" s="14" t="s">
        <v>32</v>
      </c>
      <c r="AX690" s="14" t="s">
        <v>75</v>
      </c>
      <c r="AY690" s="255" t="s">
        <v>132</v>
      </c>
    </row>
    <row r="691" s="14" customFormat="1">
      <c r="A691" s="14"/>
      <c r="B691" s="245"/>
      <c r="C691" s="246"/>
      <c r="D691" s="236" t="s">
        <v>141</v>
      </c>
      <c r="E691" s="247" t="s">
        <v>1</v>
      </c>
      <c r="F691" s="248" t="s">
        <v>965</v>
      </c>
      <c r="G691" s="246"/>
      <c r="H691" s="249">
        <v>-3.2999999999999998</v>
      </c>
      <c r="I691" s="250"/>
      <c r="J691" s="246"/>
      <c r="K691" s="246"/>
      <c r="L691" s="251"/>
      <c r="M691" s="252"/>
      <c r="N691" s="253"/>
      <c r="O691" s="253"/>
      <c r="P691" s="253"/>
      <c r="Q691" s="253"/>
      <c r="R691" s="253"/>
      <c r="S691" s="253"/>
      <c r="T691" s="25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5" t="s">
        <v>141</v>
      </c>
      <c r="AU691" s="255" t="s">
        <v>85</v>
      </c>
      <c r="AV691" s="14" t="s">
        <v>85</v>
      </c>
      <c r="AW691" s="14" t="s">
        <v>32</v>
      </c>
      <c r="AX691" s="14" t="s">
        <v>75</v>
      </c>
      <c r="AY691" s="255" t="s">
        <v>132</v>
      </c>
    </row>
    <row r="692" s="16" customFormat="1">
      <c r="A692" s="16"/>
      <c r="B692" s="267"/>
      <c r="C692" s="268"/>
      <c r="D692" s="236" t="s">
        <v>141</v>
      </c>
      <c r="E692" s="269" t="s">
        <v>1</v>
      </c>
      <c r="F692" s="270" t="s">
        <v>180</v>
      </c>
      <c r="G692" s="268"/>
      <c r="H692" s="271">
        <v>7.5000000000000009</v>
      </c>
      <c r="I692" s="272"/>
      <c r="J692" s="268"/>
      <c r="K692" s="268"/>
      <c r="L692" s="273"/>
      <c r="M692" s="274"/>
      <c r="N692" s="275"/>
      <c r="O692" s="275"/>
      <c r="P692" s="275"/>
      <c r="Q692" s="275"/>
      <c r="R692" s="275"/>
      <c r="S692" s="275"/>
      <c r="T692" s="276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T692" s="277" t="s">
        <v>141</v>
      </c>
      <c r="AU692" s="277" t="s">
        <v>85</v>
      </c>
      <c r="AV692" s="16" t="s">
        <v>133</v>
      </c>
      <c r="AW692" s="16" t="s">
        <v>32</v>
      </c>
      <c r="AX692" s="16" t="s">
        <v>75</v>
      </c>
      <c r="AY692" s="277" t="s">
        <v>132</v>
      </c>
    </row>
    <row r="693" s="13" customFormat="1">
      <c r="A693" s="13"/>
      <c r="B693" s="234"/>
      <c r="C693" s="235"/>
      <c r="D693" s="236" t="s">
        <v>141</v>
      </c>
      <c r="E693" s="237" t="s">
        <v>1</v>
      </c>
      <c r="F693" s="238" t="s">
        <v>299</v>
      </c>
      <c r="G693" s="235"/>
      <c r="H693" s="237" t="s">
        <v>1</v>
      </c>
      <c r="I693" s="239"/>
      <c r="J693" s="235"/>
      <c r="K693" s="235"/>
      <c r="L693" s="240"/>
      <c r="M693" s="241"/>
      <c r="N693" s="242"/>
      <c r="O693" s="242"/>
      <c r="P693" s="242"/>
      <c r="Q693" s="242"/>
      <c r="R693" s="242"/>
      <c r="S693" s="242"/>
      <c r="T693" s="24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4" t="s">
        <v>141</v>
      </c>
      <c r="AU693" s="244" t="s">
        <v>85</v>
      </c>
      <c r="AV693" s="13" t="s">
        <v>83</v>
      </c>
      <c r="AW693" s="13" t="s">
        <v>32</v>
      </c>
      <c r="AX693" s="13" t="s">
        <v>75</v>
      </c>
      <c r="AY693" s="244" t="s">
        <v>132</v>
      </c>
    </row>
    <row r="694" s="14" customFormat="1">
      <c r="A694" s="14"/>
      <c r="B694" s="245"/>
      <c r="C694" s="246"/>
      <c r="D694" s="236" t="s">
        <v>141</v>
      </c>
      <c r="E694" s="247" t="s">
        <v>1</v>
      </c>
      <c r="F694" s="248" t="s">
        <v>966</v>
      </c>
      <c r="G694" s="246"/>
      <c r="H694" s="249">
        <v>9.3000000000000007</v>
      </c>
      <c r="I694" s="250"/>
      <c r="J694" s="246"/>
      <c r="K694" s="246"/>
      <c r="L694" s="251"/>
      <c r="M694" s="252"/>
      <c r="N694" s="253"/>
      <c r="O694" s="253"/>
      <c r="P694" s="253"/>
      <c r="Q694" s="253"/>
      <c r="R694" s="253"/>
      <c r="S694" s="253"/>
      <c r="T694" s="25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5" t="s">
        <v>141</v>
      </c>
      <c r="AU694" s="255" t="s">
        <v>85</v>
      </c>
      <c r="AV694" s="14" t="s">
        <v>85</v>
      </c>
      <c r="AW694" s="14" t="s">
        <v>32</v>
      </c>
      <c r="AX694" s="14" t="s">
        <v>75</v>
      </c>
      <c r="AY694" s="255" t="s">
        <v>132</v>
      </c>
    </row>
    <row r="695" s="14" customFormat="1">
      <c r="A695" s="14"/>
      <c r="B695" s="245"/>
      <c r="C695" s="246"/>
      <c r="D695" s="236" t="s">
        <v>141</v>
      </c>
      <c r="E695" s="247" t="s">
        <v>1</v>
      </c>
      <c r="F695" s="248" t="s">
        <v>967</v>
      </c>
      <c r="G695" s="246"/>
      <c r="H695" s="249">
        <v>-1.05</v>
      </c>
      <c r="I695" s="250"/>
      <c r="J695" s="246"/>
      <c r="K695" s="246"/>
      <c r="L695" s="251"/>
      <c r="M695" s="252"/>
      <c r="N695" s="253"/>
      <c r="O695" s="253"/>
      <c r="P695" s="253"/>
      <c r="Q695" s="253"/>
      <c r="R695" s="253"/>
      <c r="S695" s="253"/>
      <c r="T695" s="25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5" t="s">
        <v>141</v>
      </c>
      <c r="AU695" s="255" t="s">
        <v>85</v>
      </c>
      <c r="AV695" s="14" t="s">
        <v>85</v>
      </c>
      <c r="AW695" s="14" t="s">
        <v>32</v>
      </c>
      <c r="AX695" s="14" t="s">
        <v>75</v>
      </c>
      <c r="AY695" s="255" t="s">
        <v>132</v>
      </c>
    </row>
    <row r="696" s="16" customFormat="1">
      <c r="A696" s="16"/>
      <c r="B696" s="267"/>
      <c r="C696" s="268"/>
      <c r="D696" s="236" t="s">
        <v>141</v>
      </c>
      <c r="E696" s="269" t="s">
        <v>1</v>
      </c>
      <c r="F696" s="270" t="s">
        <v>180</v>
      </c>
      <c r="G696" s="268"/>
      <c r="H696" s="271">
        <v>8.25</v>
      </c>
      <c r="I696" s="272"/>
      <c r="J696" s="268"/>
      <c r="K696" s="268"/>
      <c r="L696" s="273"/>
      <c r="M696" s="274"/>
      <c r="N696" s="275"/>
      <c r="O696" s="275"/>
      <c r="P696" s="275"/>
      <c r="Q696" s="275"/>
      <c r="R696" s="275"/>
      <c r="S696" s="275"/>
      <c r="T696" s="276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77" t="s">
        <v>141</v>
      </c>
      <c r="AU696" s="277" t="s">
        <v>85</v>
      </c>
      <c r="AV696" s="16" t="s">
        <v>133</v>
      </c>
      <c r="AW696" s="16" t="s">
        <v>32</v>
      </c>
      <c r="AX696" s="16" t="s">
        <v>75</v>
      </c>
      <c r="AY696" s="277" t="s">
        <v>132</v>
      </c>
    </row>
    <row r="697" s="13" customFormat="1">
      <c r="A697" s="13"/>
      <c r="B697" s="234"/>
      <c r="C697" s="235"/>
      <c r="D697" s="236" t="s">
        <v>141</v>
      </c>
      <c r="E697" s="237" t="s">
        <v>1</v>
      </c>
      <c r="F697" s="238" t="s">
        <v>301</v>
      </c>
      <c r="G697" s="235"/>
      <c r="H697" s="237" t="s">
        <v>1</v>
      </c>
      <c r="I697" s="239"/>
      <c r="J697" s="235"/>
      <c r="K697" s="235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141</v>
      </c>
      <c r="AU697" s="244" t="s">
        <v>85</v>
      </c>
      <c r="AV697" s="13" t="s">
        <v>83</v>
      </c>
      <c r="AW697" s="13" t="s">
        <v>32</v>
      </c>
      <c r="AX697" s="13" t="s">
        <v>75</v>
      </c>
      <c r="AY697" s="244" t="s">
        <v>132</v>
      </c>
    </row>
    <row r="698" s="14" customFormat="1">
      <c r="A698" s="14"/>
      <c r="B698" s="245"/>
      <c r="C698" s="246"/>
      <c r="D698" s="236" t="s">
        <v>141</v>
      </c>
      <c r="E698" s="247" t="s">
        <v>1</v>
      </c>
      <c r="F698" s="248" t="s">
        <v>966</v>
      </c>
      <c r="G698" s="246"/>
      <c r="H698" s="249">
        <v>9.3000000000000007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141</v>
      </c>
      <c r="AU698" s="255" t="s">
        <v>85</v>
      </c>
      <c r="AV698" s="14" t="s">
        <v>85</v>
      </c>
      <c r="AW698" s="14" t="s">
        <v>32</v>
      </c>
      <c r="AX698" s="14" t="s">
        <v>75</v>
      </c>
      <c r="AY698" s="255" t="s">
        <v>132</v>
      </c>
    </row>
    <row r="699" s="14" customFormat="1">
      <c r="A699" s="14"/>
      <c r="B699" s="245"/>
      <c r="C699" s="246"/>
      <c r="D699" s="236" t="s">
        <v>141</v>
      </c>
      <c r="E699" s="247" t="s">
        <v>1</v>
      </c>
      <c r="F699" s="248" t="s">
        <v>967</v>
      </c>
      <c r="G699" s="246"/>
      <c r="H699" s="249">
        <v>-1.05</v>
      </c>
      <c r="I699" s="250"/>
      <c r="J699" s="246"/>
      <c r="K699" s="246"/>
      <c r="L699" s="251"/>
      <c r="M699" s="252"/>
      <c r="N699" s="253"/>
      <c r="O699" s="253"/>
      <c r="P699" s="253"/>
      <c r="Q699" s="253"/>
      <c r="R699" s="253"/>
      <c r="S699" s="253"/>
      <c r="T699" s="25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5" t="s">
        <v>141</v>
      </c>
      <c r="AU699" s="255" t="s">
        <v>85</v>
      </c>
      <c r="AV699" s="14" t="s">
        <v>85</v>
      </c>
      <c r="AW699" s="14" t="s">
        <v>32</v>
      </c>
      <c r="AX699" s="14" t="s">
        <v>75</v>
      </c>
      <c r="AY699" s="255" t="s">
        <v>132</v>
      </c>
    </row>
    <row r="700" s="16" customFormat="1">
      <c r="A700" s="16"/>
      <c r="B700" s="267"/>
      <c r="C700" s="268"/>
      <c r="D700" s="236" t="s">
        <v>141</v>
      </c>
      <c r="E700" s="269" t="s">
        <v>1</v>
      </c>
      <c r="F700" s="270" t="s">
        <v>180</v>
      </c>
      <c r="G700" s="268"/>
      <c r="H700" s="271">
        <v>8.25</v>
      </c>
      <c r="I700" s="272"/>
      <c r="J700" s="268"/>
      <c r="K700" s="268"/>
      <c r="L700" s="273"/>
      <c r="M700" s="274"/>
      <c r="N700" s="275"/>
      <c r="O700" s="275"/>
      <c r="P700" s="275"/>
      <c r="Q700" s="275"/>
      <c r="R700" s="275"/>
      <c r="S700" s="275"/>
      <c r="T700" s="276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T700" s="277" t="s">
        <v>141</v>
      </c>
      <c r="AU700" s="277" t="s">
        <v>85</v>
      </c>
      <c r="AV700" s="16" t="s">
        <v>133</v>
      </c>
      <c r="AW700" s="16" t="s">
        <v>32</v>
      </c>
      <c r="AX700" s="16" t="s">
        <v>75</v>
      </c>
      <c r="AY700" s="277" t="s">
        <v>132</v>
      </c>
    </row>
    <row r="701" s="13" customFormat="1">
      <c r="A701" s="13"/>
      <c r="B701" s="234"/>
      <c r="C701" s="235"/>
      <c r="D701" s="236" t="s">
        <v>141</v>
      </c>
      <c r="E701" s="237" t="s">
        <v>1</v>
      </c>
      <c r="F701" s="238" t="s">
        <v>302</v>
      </c>
      <c r="G701" s="235"/>
      <c r="H701" s="237" t="s">
        <v>1</v>
      </c>
      <c r="I701" s="239"/>
      <c r="J701" s="235"/>
      <c r="K701" s="235"/>
      <c r="L701" s="240"/>
      <c r="M701" s="241"/>
      <c r="N701" s="242"/>
      <c r="O701" s="242"/>
      <c r="P701" s="242"/>
      <c r="Q701" s="242"/>
      <c r="R701" s="242"/>
      <c r="S701" s="242"/>
      <c r="T701" s="24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4" t="s">
        <v>141</v>
      </c>
      <c r="AU701" s="244" t="s">
        <v>85</v>
      </c>
      <c r="AV701" s="13" t="s">
        <v>83</v>
      </c>
      <c r="AW701" s="13" t="s">
        <v>32</v>
      </c>
      <c r="AX701" s="13" t="s">
        <v>75</v>
      </c>
      <c r="AY701" s="244" t="s">
        <v>132</v>
      </c>
    </row>
    <row r="702" s="14" customFormat="1">
      <c r="A702" s="14"/>
      <c r="B702" s="245"/>
      <c r="C702" s="246"/>
      <c r="D702" s="236" t="s">
        <v>141</v>
      </c>
      <c r="E702" s="247" t="s">
        <v>1</v>
      </c>
      <c r="F702" s="248" t="s">
        <v>968</v>
      </c>
      <c r="G702" s="246"/>
      <c r="H702" s="249">
        <v>8.6999999999999993</v>
      </c>
      <c r="I702" s="250"/>
      <c r="J702" s="246"/>
      <c r="K702" s="246"/>
      <c r="L702" s="251"/>
      <c r="M702" s="252"/>
      <c r="N702" s="253"/>
      <c r="O702" s="253"/>
      <c r="P702" s="253"/>
      <c r="Q702" s="253"/>
      <c r="R702" s="253"/>
      <c r="S702" s="253"/>
      <c r="T702" s="25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5" t="s">
        <v>141</v>
      </c>
      <c r="AU702" s="255" t="s">
        <v>85</v>
      </c>
      <c r="AV702" s="14" t="s">
        <v>85</v>
      </c>
      <c r="AW702" s="14" t="s">
        <v>32</v>
      </c>
      <c r="AX702" s="14" t="s">
        <v>75</v>
      </c>
      <c r="AY702" s="255" t="s">
        <v>132</v>
      </c>
    </row>
    <row r="703" s="14" customFormat="1">
      <c r="A703" s="14"/>
      <c r="B703" s="245"/>
      <c r="C703" s="246"/>
      <c r="D703" s="236" t="s">
        <v>141</v>
      </c>
      <c r="E703" s="247" t="s">
        <v>1</v>
      </c>
      <c r="F703" s="248" t="s">
        <v>967</v>
      </c>
      <c r="G703" s="246"/>
      <c r="H703" s="249">
        <v>-1.05</v>
      </c>
      <c r="I703" s="250"/>
      <c r="J703" s="246"/>
      <c r="K703" s="246"/>
      <c r="L703" s="251"/>
      <c r="M703" s="252"/>
      <c r="N703" s="253"/>
      <c r="O703" s="253"/>
      <c r="P703" s="253"/>
      <c r="Q703" s="253"/>
      <c r="R703" s="253"/>
      <c r="S703" s="253"/>
      <c r="T703" s="25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5" t="s">
        <v>141</v>
      </c>
      <c r="AU703" s="255" t="s">
        <v>85</v>
      </c>
      <c r="AV703" s="14" t="s">
        <v>85</v>
      </c>
      <c r="AW703" s="14" t="s">
        <v>32</v>
      </c>
      <c r="AX703" s="14" t="s">
        <v>75</v>
      </c>
      <c r="AY703" s="255" t="s">
        <v>132</v>
      </c>
    </row>
    <row r="704" s="16" customFormat="1">
      <c r="A704" s="16"/>
      <c r="B704" s="267"/>
      <c r="C704" s="268"/>
      <c r="D704" s="236" t="s">
        <v>141</v>
      </c>
      <c r="E704" s="269" t="s">
        <v>1</v>
      </c>
      <c r="F704" s="270" t="s">
        <v>180</v>
      </c>
      <c r="G704" s="268"/>
      <c r="H704" s="271">
        <v>7.6499999999999995</v>
      </c>
      <c r="I704" s="272"/>
      <c r="J704" s="268"/>
      <c r="K704" s="268"/>
      <c r="L704" s="273"/>
      <c r="M704" s="274"/>
      <c r="N704" s="275"/>
      <c r="O704" s="275"/>
      <c r="P704" s="275"/>
      <c r="Q704" s="275"/>
      <c r="R704" s="275"/>
      <c r="S704" s="275"/>
      <c r="T704" s="276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T704" s="277" t="s">
        <v>141</v>
      </c>
      <c r="AU704" s="277" t="s">
        <v>85</v>
      </c>
      <c r="AV704" s="16" t="s">
        <v>133</v>
      </c>
      <c r="AW704" s="16" t="s">
        <v>32</v>
      </c>
      <c r="AX704" s="16" t="s">
        <v>75</v>
      </c>
      <c r="AY704" s="277" t="s">
        <v>132</v>
      </c>
    </row>
    <row r="705" s="15" customFormat="1">
      <c r="A705" s="15"/>
      <c r="B705" s="256"/>
      <c r="C705" s="257"/>
      <c r="D705" s="236" t="s">
        <v>141</v>
      </c>
      <c r="E705" s="258" t="s">
        <v>1</v>
      </c>
      <c r="F705" s="259" t="s">
        <v>149</v>
      </c>
      <c r="G705" s="257"/>
      <c r="H705" s="260">
        <v>31.650000000000002</v>
      </c>
      <c r="I705" s="261"/>
      <c r="J705" s="257"/>
      <c r="K705" s="257"/>
      <c r="L705" s="262"/>
      <c r="M705" s="263"/>
      <c r="N705" s="264"/>
      <c r="O705" s="264"/>
      <c r="P705" s="264"/>
      <c r="Q705" s="264"/>
      <c r="R705" s="264"/>
      <c r="S705" s="264"/>
      <c r="T705" s="26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6" t="s">
        <v>141</v>
      </c>
      <c r="AU705" s="266" t="s">
        <v>85</v>
      </c>
      <c r="AV705" s="15" t="s">
        <v>139</v>
      </c>
      <c r="AW705" s="15" t="s">
        <v>32</v>
      </c>
      <c r="AX705" s="15" t="s">
        <v>83</v>
      </c>
      <c r="AY705" s="266" t="s">
        <v>132</v>
      </c>
    </row>
    <row r="706" s="2" customFormat="1" ht="24.15" customHeight="1">
      <c r="A706" s="39"/>
      <c r="B706" s="40"/>
      <c r="C706" s="220" t="s">
        <v>978</v>
      </c>
      <c r="D706" s="220" t="s">
        <v>135</v>
      </c>
      <c r="E706" s="221" t="s">
        <v>979</v>
      </c>
      <c r="F706" s="222" t="s">
        <v>980</v>
      </c>
      <c r="G706" s="223" t="s">
        <v>230</v>
      </c>
      <c r="H706" s="224">
        <v>21.100000000000001</v>
      </c>
      <c r="I706" s="225"/>
      <c r="J706" s="226">
        <f>ROUND(I706*H706,2)</f>
        <v>0</v>
      </c>
      <c r="K706" s="227"/>
      <c r="L706" s="45"/>
      <c r="M706" s="228" t="s">
        <v>1</v>
      </c>
      <c r="N706" s="229" t="s">
        <v>40</v>
      </c>
      <c r="O706" s="92"/>
      <c r="P706" s="230">
        <f>O706*H706</f>
        <v>0</v>
      </c>
      <c r="Q706" s="230">
        <v>0.00018000000000000001</v>
      </c>
      <c r="R706" s="230">
        <f>Q706*H706</f>
        <v>0.0037980000000000006</v>
      </c>
      <c r="S706" s="230">
        <v>0</v>
      </c>
      <c r="T706" s="231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2" t="s">
        <v>236</v>
      </c>
      <c r="AT706" s="232" t="s">
        <v>135</v>
      </c>
      <c r="AU706" s="232" t="s">
        <v>85</v>
      </c>
      <c r="AY706" s="18" t="s">
        <v>132</v>
      </c>
      <c r="BE706" s="233">
        <f>IF(N706="základní",J706,0)</f>
        <v>0</v>
      </c>
      <c r="BF706" s="233">
        <f>IF(N706="snížená",J706,0)</f>
        <v>0</v>
      </c>
      <c r="BG706" s="233">
        <f>IF(N706="zákl. přenesená",J706,0)</f>
        <v>0</v>
      </c>
      <c r="BH706" s="233">
        <f>IF(N706="sníž. přenesená",J706,0)</f>
        <v>0</v>
      </c>
      <c r="BI706" s="233">
        <f>IF(N706="nulová",J706,0)</f>
        <v>0</v>
      </c>
      <c r="BJ706" s="18" t="s">
        <v>83</v>
      </c>
      <c r="BK706" s="233">
        <f>ROUND(I706*H706,2)</f>
        <v>0</v>
      </c>
      <c r="BL706" s="18" t="s">
        <v>236</v>
      </c>
      <c r="BM706" s="232" t="s">
        <v>981</v>
      </c>
    </row>
    <row r="707" s="13" customFormat="1">
      <c r="A707" s="13"/>
      <c r="B707" s="234"/>
      <c r="C707" s="235"/>
      <c r="D707" s="236" t="s">
        <v>141</v>
      </c>
      <c r="E707" s="237" t="s">
        <v>1</v>
      </c>
      <c r="F707" s="238" t="s">
        <v>298</v>
      </c>
      <c r="G707" s="235"/>
      <c r="H707" s="237" t="s">
        <v>1</v>
      </c>
      <c r="I707" s="239"/>
      <c r="J707" s="235"/>
      <c r="K707" s="235"/>
      <c r="L707" s="240"/>
      <c r="M707" s="241"/>
      <c r="N707" s="242"/>
      <c r="O707" s="242"/>
      <c r="P707" s="242"/>
      <c r="Q707" s="242"/>
      <c r="R707" s="242"/>
      <c r="S707" s="242"/>
      <c r="T707" s="24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4" t="s">
        <v>141</v>
      </c>
      <c r="AU707" s="244" t="s">
        <v>85</v>
      </c>
      <c r="AV707" s="13" t="s">
        <v>83</v>
      </c>
      <c r="AW707" s="13" t="s">
        <v>32</v>
      </c>
      <c r="AX707" s="13" t="s">
        <v>75</v>
      </c>
      <c r="AY707" s="244" t="s">
        <v>132</v>
      </c>
    </row>
    <row r="708" s="14" customFormat="1">
      <c r="A708" s="14"/>
      <c r="B708" s="245"/>
      <c r="C708" s="246"/>
      <c r="D708" s="236" t="s">
        <v>141</v>
      </c>
      <c r="E708" s="247" t="s">
        <v>1</v>
      </c>
      <c r="F708" s="248" t="s">
        <v>827</v>
      </c>
      <c r="G708" s="246"/>
      <c r="H708" s="249">
        <v>7.2000000000000002</v>
      </c>
      <c r="I708" s="250"/>
      <c r="J708" s="246"/>
      <c r="K708" s="246"/>
      <c r="L708" s="251"/>
      <c r="M708" s="252"/>
      <c r="N708" s="253"/>
      <c r="O708" s="253"/>
      <c r="P708" s="253"/>
      <c r="Q708" s="253"/>
      <c r="R708" s="253"/>
      <c r="S708" s="253"/>
      <c r="T708" s="25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5" t="s">
        <v>141</v>
      </c>
      <c r="AU708" s="255" t="s">
        <v>85</v>
      </c>
      <c r="AV708" s="14" t="s">
        <v>85</v>
      </c>
      <c r="AW708" s="14" t="s">
        <v>32</v>
      </c>
      <c r="AX708" s="14" t="s">
        <v>75</v>
      </c>
      <c r="AY708" s="255" t="s">
        <v>132</v>
      </c>
    </row>
    <row r="709" s="14" customFormat="1">
      <c r="A709" s="14"/>
      <c r="B709" s="245"/>
      <c r="C709" s="246"/>
      <c r="D709" s="236" t="s">
        <v>141</v>
      </c>
      <c r="E709" s="247" t="s">
        <v>1</v>
      </c>
      <c r="F709" s="248" t="s">
        <v>982</v>
      </c>
      <c r="G709" s="246"/>
      <c r="H709" s="249">
        <v>-2.2000000000000002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141</v>
      </c>
      <c r="AU709" s="255" t="s">
        <v>85</v>
      </c>
      <c r="AV709" s="14" t="s">
        <v>85</v>
      </c>
      <c r="AW709" s="14" t="s">
        <v>32</v>
      </c>
      <c r="AX709" s="14" t="s">
        <v>75</v>
      </c>
      <c r="AY709" s="255" t="s">
        <v>132</v>
      </c>
    </row>
    <row r="710" s="13" customFormat="1">
      <c r="A710" s="13"/>
      <c r="B710" s="234"/>
      <c r="C710" s="235"/>
      <c r="D710" s="236" t="s">
        <v>141</v>
      </c>
      <c r="E710" s="237" t="s">
        <v>1</v>
      </c>
      <c r="F710" s="238" t="s">
        <v>299</v>
      </c>
      <c r="G710" s="235"/>
      <c r="H710" s="237" t="s">
        <v>1</v>
      </c>
      <c r="I710" s="239"/>
      <c r="J710" s="235"/>
      <c r="K710" s="235"/>
      <c r="L710" s="240"/>
      <c r="M710" s="241"/>
      <c r="N710" s="242"/>
      <c r="O710" s="242"/>
      <c r="P710" s="242"/>
      <c r="Q710" s="242"/>
      <c r="R710" s="242"/>
      <c r="S710" s="242"/>
      <c r="T710" s="24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4" t="s">
        <v>141</v>
      </c>
      <c r="AU710" s="244" t="s">
        <v>85</v>
      </c>
      <c r="AV710" s="13" t="s">
        <v>83</v>
      </c>
      <c r="AW710" s="13" t="s">
        <v>32</v>
      </c>
      <c r="AX710" s="13" t="s">
        <v>75</v>
      </c>
      <c r="AY710" s="244" t="s">
        <v>132</v>
      </c>
    </row>
    <row r="711" s="14" customFormat="1">
      <c r="A711" s="14"/>
      <c r="B711" s="245"/>
      <c r="C711" s="246"/>
      <c r="D711" s="236" t="s">
        <v>141</v>
      </c>
      <c r="E711" s="247" t="s">
        <v>1</v>
      </c>
      <c r="F711" s="248" t="s">
        <v>828</v>
      </c>
      <c r="G711" s="246"/>
      <c r="H711" s="249">
        <v>6.2000000000000002</v>
      </c>
      <c r="I711" s="250"/>
      <c r="J711" s="246"/>
      <c r="K711" s="246"/>
      <c r="L711" s="251"/>
      <c r="M711" s="252"/>
      <c r="N711" s="253"/>
      <c r="O711" s="253"/>
      <c r="P711" s="253"/>
      <c r="Q711" s="253"/>
      <c r="R711" s="253"/>
      <c r="S711" s="253"/>
      <c r="T711" s="25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5" t="s">
        <v>141</v>
      </c>
      <c r="AU711" s="255" t="s">
        <v>85</v>
      </c>
      <c r="AV711" s="14" t="s">
        <v>85</v>
      </c>
      <c r="AW711" s="14" t="s">
        <v>32</v>
      </c>
      <c r="AX711" s="14" t="s">
        <v>75</v>
      </c>
      <c r="AY711" s="255" t="s">
        <v>132</v>
      </c>
    </row>
    <row r="712" s="14" customFormat="1">
      <c r="A712" s="14"/>
      <c r="B712" s="245"/>
      <c r="C712" s="246"/>
      <c r="D712" s="236" t="s">
        <v>141</v>
      </c>
      <c r="E712" s="247" t="s">
        <v>1</v>
      </c>
      <c r="F712" s="248" t="s">
        <v>983</v>
      </c>
      <c r="G712" s="246"/>
      <c r="H712" s="249">
        <v>-0.69999999999999996</v>
      </c>
      <c r="I712" s="250"/>
      <c r="J712" s="246"/>
      <c r="K712" s="246"/>
      <c r="L712" s="251"/>
      <c r="M712" s="252"/>
      <c r="N712" s="253"/>
      <c r="O712" s="253"/>
      <c r="P712" s="253"/>
      <c r="Q712" s="253"/>
      <c r="R712" s="253"/>
      <c r="S712" s="253"/>
      <c r="T712" s="25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5" t="s">
        <v>141</v>
      </c>
      <c r="AU712" s="255" t="s">
        <v>85</v>
      </c>
      <c r="AV712" s="14" t="s">
        <v>85</v>
      </c>
      <c r="AW712" s="14" t="s">
        <v>32</v>
      </c>
      <c r="AX712" s="14" t="s">
        <v>75</v>
      </c>
      <c r="AY712" s="255" t="s">
        <v>132</v>
      </c>
    </row>
    <row r="713" s="13" customFormat="1">
      <c r="A713" s="13"/>
      <c r="B713" s="234"/>
      <c r="C713" s="235"/>
      <c r="D713" s="236" t="s">
        <v>141</v>
      </c>
      <c r="E713" s="237" t="s">
        <v>1</v>
      </c>
      <c r="F713" s="238" t="s">
        <v>301</v>
      </c>
      <c r="G713" s="235"/>
      <c r="H713" s="237" t="s">
        <v>1</v>
      </c>
      <c r="I713" s="239"/>
      <c r="J713" s="235"/>
      <c r="K713" s="235"/>
      <c r="L713" s="240"/>
      <c r="M713" s="241"/>
      <c r="N713" s="242"/>
      <c r="O713" s="242"/>
      <c r="P713" s="242"/>
      <c r="Q713" s="242"/>
      <c r="R713" s="242"/>
      <c r="S713" s="242"/>
      <c r="T713" s="24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4" t="s">
        <v>141</v>
      </c>
      <c r="AU713" s="244" t="s">
        <v>85</v>
      </c>
      <c r="AV713" s="13" t="s">
        <v>83</v>
      </c>
      <c r="AW713" s="13" t="s">
        <v>32</v>
      </c>
      <c r="AX713" s="13" t="s">
        <v>75</v>
      </c>
      <c r="AY713" s="244" t="s">
        <v>132</v>
      </c>
    </row>
    <row r="714" s="14" customFormat="1">
      <c r="A714" s="14"/>
      <c r="B714" s="245"/>
      <c r="C714" s="246"/>
      <c r="D714" s="236" t="s">
        <v>141</v>
      </c>
      <c r="E714" s="247" t="s">
        <v>1</v>
      </c>
      <c r="F714" s="248" t="s">
        <v>828</v>
      </c>
      <c r="G714" s="246"/>
      <c r="H714" s="249">
        <v>6.2000000000000002</v>
      </c>
      <c r="I714" s="250"/>
      <c r="J714" s="246"/>
      <c r="K714" s="246"/>
      <c r="L714" s="251"/>
      <c r="M714" s="252"/>
      <c r="N714" s="253"/>
      <c r="O714" s="253"/>
      <c r="P714" s="253"/>
      <c r="Q714" s="253"/>
      <c r="R714" s="253"/>
      <c r="S714" s="253"/>
      <c r="T714" s="25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5" t="s">
        <v>141</v>
      </c>
      <c r="AU714" s="255" t="s">
        <v>85</v>
      </c>
      <c r="AV714" s="14" t="s">
        <v>85</v>
      </c>
      <c r="AW714" s="14" t="s">
        <v>32</v>
      </c>
      <c r="AX714" s="14" t="s">
        <v>75</v>
      </c>
      <c r="AY714" s="255" t="s">
        <v>132</v>
      </c>
    </row>
    <row r="715" s="14" customFormat="1">
      <c r="A715" s="14"/>
      <c r="B715" s="245"/>
      <c r="C715" s="246"/>
      <c r="D715" s="236" t="s">
        <v>141</v>
      </c>
      <c r="E715" s="247" t="s">
        <v>1</v>
      </c>
      <c r="F715" s="248" t="s">
        <v>983</v>
      </c>
      <c r="G715" s="246"/>
      <c r="H715" s="249">
        <v>-0.69999999999999996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5" t="s">
        <v>141</v>
      </c>
      <c r="AU715" s="255" t="s">
        <v>85</v>
      </c>
      <c r="AV715" s="14" t="s">
        <v>85</v>
      </c>
      <c r="AW715" s="14" t="s">
        <v>32</v>
      </c>
      <c r="AX715" s="14" t="s">
        <v>75</v>
      </c>
      <c r="AY715" s="255" t="s">
        <v>132</v>
      </c>
    </row>
    <row r="716" s="13" customFormat="1">
      <c r="A716" s="13"/>
      <c r="B716" s="234"/>
      <c r="C716" s="235"/>
      <c r="D716" s="236" t="s">
        <v>141</v>
      </c>
      <c r="E716" s="237" t="s">
        <v>1</v>
      </c>
      <c r="F716" s="238" t="s">
        <v>302</v>
      </c>
      <c r="G716" s="235"/>
      <c r="H716" s="237" t="s">
        <v>1</v>
      </c>
      <c r="I716" s="239"/>
      <c r="J716" s="235"/>
      <c r="K716" s="235"/>
      <c r="L716" s="240"/>
      <c r="M716" s="241"/>
      <c r="N716" s="242"/>
      <c r="O716" s="242"/>
      <c r="P716" s="242"/>
      <c r="Q716" s="242"/>
      <c r="R716" s="242"/>
      <c r="S716" s="242"/>
      <c r="T716" s="24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4" t="s">
        <v>141</v>
      </c>
      <c r="AU716" s="244" t="s">
        <v>85</v>
      </c>
      <c r="AV716" s="13" t="s">
        <v>83</v>
      </c>
      <c r="AW716" s="13" t="s">
        <v>32</v>
      </c>
      <c r="AX716" s="13" t="s">
        <v>75</v>
      </c>
      <c r="AY716" s="244" t="s">
        <v>132</v>
      </c>
    </row>
    <row r="717" s="14" customFormat="1">
      <c r="A717" s="14"/>
      <c r="B717" s="245"/>
      <c r="C717" s="246"/>
      <c r="D717" s="236" t="s">
        <v>141</v>
      </c>
      <c r="E717" s="247" t="s">
        <v>1</v>
      </c>
      <c r="F717" s="248" t="s">
        <v>829</v>
      </c>
      <c r="G717" s="246"/>
      <c r="H717" s="249">
        <v>5.7999999999999998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5" t="s">
        <v>141</v>
      </c>
      <c r="AU717" s="255" t="s">
        <v>85</v>
      </c>
      <c r="AV717" s="14" t="s">
        <v>85</v>
      </c>
      <c r="AW717" s="14" t="s">
        <v>32</v>
      </c>
      <c r="AX717" s="14" t="s">
        <v>75</v>
      </c>
      <c r="AY717" s="255" t="s">
        <v>132</v>
      </c>
    </row>
    <row r="718" s="14" customFormat="1">
      <c r="A718" s="14"/>
      <c r="B718" s="245"/>
      <c r="C718" s="246"/>
      <c r="D718" s="236" t="s">
        <v>141</v>
      </c>
      <c r="E718" s="247" t="s">
        <v>1</v>
      </c>
      <c r="F718" s="248" t="s">
        <v>983</v>
      </c>
      <c r="G718" s="246"/>
      <c r="H718" s="249">
        <v>-0.69999999999999996</v>
      </c>
      <c r="I718" s="250"/>
      <c r="J718" s="246"/>
      <c r="K718" s="246"/>
      <c r="L718" s="251"/>
      <c r="M718" s="252"/>
      <c r="N718" s="253"/>
      <c r="O718" s="253"/>
      <c r="P718" s="253"/>
      <c r="Q718" s="253"/>
      <c r="R718" s="253"/>
      <c r="S718" s="253"/>
      <c r="T718" s="25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5" t="s">
        <v>141</v>
      </c>
      <c r="AU718" s="255" t="s">
        <v>85</v>
      </c>
      <c r="AV718" s="14" t="s">
        <v>85</v>
      </c>
      <c r="AW718" s="14" t="s">
        <v>32</v>
      </c>
      <c r="AX718" s="14" t="s">
        <v>75</v>
      </c>
      <c r="AY718" s="255" t="s">
        <v>132</v>
      </c>
    </row>
    <row r="719" s="15" customFormat="1">
      <c r="A719" s="15"/>
      <c r="B719" s="256"/>
      <c r="C719" s="257"/>
      <c r="D719" s="236" t="s">
        <v>141</v>
      </c>
      <c r="E719" s="258" t="s">
        <v>1</v>
      </c>
      <c r="F719" s="259" t="s">
        <v>149</v>
      </c>
      <c r="G719" s="257"/>
      <c r="H719" s="260">
        <v>21.100000000000001</v>
      </c>
      <c r="I719" s="261"/>
      <c r="J719" s="257"/>
      <c r="K719" s="257"/>
      <c r="L719" s="262"/>
      <c r="M719" s="263"/>
      <c r="N719" s="264"/>
      <c r="O719" s="264"/>
      <c r="P719" s="264"/>
      <c r="Q719" s="264"/>
      <c r="R719" s="264"/>
      <c r="S719" s="264"/>
      <c r="T719" s="26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66" t="s">
        <v>141</v>
      </c>
      <c r="AU719" s="266" t="s">
        <v>85</v>
      </c>
      <c r="AV719" s="15" t="s">
        <v>139</v>
      </c>
      <c r="AW719" s="15" t="s">
        <v>32</v>
      </c>
      <c r="AX719" s="15" t="s">
        <v>83</v>
      </c>
      <c r="AY719" s="266" t="s">
        <v>132</v>
      </c>
    </row>
    <row r="720" s="2" customFormat="1" ht="16.5" customHeight="1">
      <c r="A720" s="39"/>
      <c r="B720" s="40"/>
      <c r="C720" s="278" t="s">
        <v>984</v>
      </c>
      <c r="D720" s="278" t="s">
        <v>253</v>
      </c>
      <c r="E720" s="279" t="s">
        <v>985</v>
      </c>
      <c r="F720" s="280" t="s">
        <v>986</v>
      </c>
      <c r="G720" s="281" t="s">
        <v>230</v>
      </c>
      <c r="H720" s="282">
        <v>22.155000000000001</v>
      </c>
      <c r="I720" s="283"/>
      <c r="J720" s="284">
        <f>ROUND(I720*H720,2)</f>
        <v>0</v>
      </c>
      <c r="K720" s="285"/>
      <c r="L720" s="286"/>
      <c r="M720" s="287" t="s">
        <v>1</v>
      </c>
      <c r="N720" s="288" t="s">
        <v>40</v>
      </c>
      <c r="O720" s="92"/>
      <c r="P720" s="230">
        <f>O720*H720</f>
        <v>0</v>
      </c>
      <c r="Q720" s="230">
        <v>0.00032000000000000003</v>
      </c>
      <c r="R720" s="230">
        <f>Q720*H720</f>
        <v>0.0070896000000000006</v>
      </c>
      <c r="S720" s="230">
        <v>0</v>
      </c>
      <c r="T720" s="231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2" t="s">
        <v>336</v>
      </c>
      <c r="AT720" s="232" t="s">
        <v>253</v>
      </c>
      <c r="AU720" s="232" t="s">
        <v>85</v>
      </c>
      <c r="AY720" s="18" t="s">
        <v>132</v>
      </c>
      <c r="BE720" s="233">
        <f>IF(N720="základní",J720,0)</f>
        <v>0</v>
      </c>
      <c r="BF720" s="233">
        <f>IF(N720="snížená",J720,0)</f>
        <v>0</v>
      </c>
      <c r="BG720" s="233">
        <f>IF(N720="zákl. přenesená",J720,0)</f>
        <v>0</v>
      </c>
      <c r="BH720" s="233">
        <f>IF(N720="sníž. přenesená",J720,0)</f>
        <v>0</v>
      </c>
      <c r="BI720" s="233">
        <f>IF(N720="nulová",J720,0)</f>
        <v>0</v>
      </c>
      <c r="BJ720" s="18" t="s">
        <v>83</v>
      </c>
      <c r="BK720" s="233">
        <f>ROUND(I720*H720,2)</f>
        <v>0</v>
      </c>
      <c r="BL720" s="18" t="s">
        <v>236</v>
      </c>
      <c r="BM720" s="232" t="s">
        <v>987</v>
      </c>
    </row>
    <row r="721" s="14" customFormat="1">
      <c r="A721" s="14"/>
      <c r="B721" s="245"/>
      <c r="C721" s="246"/>
      <c r="D721" s="236" t="s">
        <v>141</v>
      </c>
      <c r="E721" s="246"/>
      <c r="F721" s="248" t="s">
        <v>988</v>
      </c>
      <c r="G721" s="246"/>
      <c r="H721" s="249">
        <v>22.155000000000001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5" t="s">
        <v>141</v>
      </c>
      <c r="AU721" s="255" t="s">
        <v>85</v>
      </c>
      <c r="AV721" s="14" t="s">
        <v>85</v>
      </c>
      <c r="AW721" s="14" t="s">
        <v>4</v>
      </c>
      <c r="AX721" s="14" t="s">
        <v>83</v>
      </c>
      <c r="AY721" s="255" t="s">
        <v>132</v>
      </c>
    </row>
    <row r="722" s="2" customFormat="1" ht="16.5" customHeight="1">
      <c r="A722" s="39"/>
      <c r="B722" s="40"/>
      <c r="C722" s="220" t="s">
        <v>989</v>
      </c>
      <c r="D722" s="220" t="s">
        <v>135</v>
      </c>
      <c r="E722" s="221" t="s">
        <v>990</v>
      </c>
      <c r="F722" s="222" t="s">
        <v>991</v>
      </c>
      <c r="G722" s="223" t="s">
        <v>138</v>
      </c>
      <c r="H722" s="224">
        <v>4</v>
      </c>
      <c r="I722" s="225"/>
      <c r="J722" s="226">
        <f>ROUND(I722*H722,2)</f>
        <v>0</v>
      </c>
      <c r="K722" s="227"/>
      <c r="L722" s="45"/>
      <c r="M722" s="228" t="s">
        <v>1</v>
      </c>
      <c r="N722" s="229" t="s">
        <v>40</v>
      </c>
      <c r="O722" s="92"/>
      <c r="P722" s="230">
        <f>O722*H722</f>
        <v>0</v>
      </c>
      <c r="Q722" s="230">
        <v>0</v>
      </c>
      <c r="R722" s="230">
        <f>Q722*H722</f>
        <v>0</v>
      </c>
      <c r="S722" s="230">
        <v>0</v>
      </c>
      <c r="T722" s="231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2" t="s">
        <v>236</v>
      </c>
      <c r="AT722" s="232" t="s">
        <v>135</v>
      </c>
      <c r="AU722" s="232" t="s">
        <v>85</v>
      </c>
      <c r="AY722" s="18" t="s">
        <v>132</v>
      </c>
      <c r="BE722" s="233">
        <f>IF(N722="základní",J722,0)</f>
        <v>0</v>
      </c>
      <c r="BF722" s="233">
        <f>IF(N722="snížená",J722,0)</f>
        <v>0</v>
      </c>
      <c r="BG722" s="233">
        <f>IF(N722="zákl. přenesená",J722,0)</f>
        <v>0</v>
      </c>
      <c r="BH722" s="233">
        <f>IF(N722="sníž. přenesená",J722,0)</f>
        <v>0</v>
      </c>
      <c r="BI722" s="233">
        <f>IF(N722="nulová",J722,0)</f>
        <v>0</v>
      </c>
      <c r="BJ722" s="18" t="s">
        <v>83</v>
      </c>
      <c r="BK722" s="233">
        <f>ROUND(I722*H722,2)</f>
        <v>0</v>
      </c>
      <c r="BL722" s="18" t="s">
        <v>236</v>
      </c>
      <c r="BM722" s="232" t="s">
        <v>992</v>
      </c>
    </row>
    <row r="723" s="2" customFormat="1" ht="21.75" customHeight="1">
      <c r="A723" s="39"/>
      <c r="B723" s="40"/>
      <c r="C723" s="220" t="s">
        <v>993</v>
      </c>
      <c r="D723" s="220" t="s">
        <v>135</v>
      </c>
      <c r="E723" s="221" t="s">
        <v>994</v>
      </c>
      <c r="F723" s="222" t="s">
        <v>995</v>
      </c>
      <c r="G723" s="223" t="s">
        <v>138</v>
      </c>
      <c r="H723" s="224">
        <v>5</v>
      </c>
      <c r="I723" s="225"/>
      <c r="J723" s="226">
        <f>ROUND(I723*H723,2)</f>
        <v>0</v>
      </c>
      <c r="K723" s="227"/>
      <c r="L723" s="45"/>
      <c r="M723" s="228" t="s">
        <v>1</v>
      </c>
      <c r="N723" s="229" t="s">
        <v>40</v>
      </c>
      <c r="O723" s="92"/>
      <c r="P723" s="230">
        <f>O723*H723</f>
        <v>0</v>
      </c>
      <c r="Q723" s="230">
        <v>0</v>
      </c>
      <c r="R723" s="230">
        <f>Q723*H723</f>
        <v>0</v>
      </c>
      <c r="S723" s="230">
        <v>0</v>
      </c>
      <c r="T723" s="231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2" t="s">
        <v>236</v>
      </c>
      <c r="AT723" s="232" t="s">
        <v>135</v>
      </c>
      <c r="AU723" s="232" t="s">
        <v>85</v>
      </c>
      <c r="AY723" s="18" t="s">
        <v>132</v>
      </c>
      <c r="BE723" s="233">
        <f>IF(N723="základní",J723,0)</f>
        <v>0</v>
      </c>
      <c r="BF723" s="233">
        <f>IF(N723="snížená",J723,0)</f>
        <v>0</v>
      </c>
      <c r="BG723" s="233">
        <f>IF(N723="zákl. přenesená",J723,0)</f>
        <v>0</v>
      </c>
      <c r="BH723" s="233">
        <f>IF(N723="sníž. přenesená",J723,0)</f>
        <v>0</v>
      </c>
      <c r="BI723" s="233">
        <f>IF(N723="nulová",J723,0)</f>
        <v>0</v>
      </c>
      <c r="BJ723" s="18" t="s">
        <v>83</v>
      </c>
      <c r="BK723" s="233">
        <f>ROUND(I723*H723,2)</f>
        <v>0</v>
      </c>
      <c r="BL723" s="18" t="s">
        <v>236</v>
      </c>
      <c r="BM723" s="232" t="s">
        <v>996</v>
      </c>
    </row>
    <row r="724" s="14" customFormat="1">
      <c r="A724" s="14"/>
      <c r="B724" s="245"/>
      <c r="C724" s="246"/>
      <c r="D724" s="236" t="s">
        <v>141</v>
      </c>
      <c r="E724" s="247" t="s">
        <v>1</v>
      </c>
      <c r="F724" s="248" t="s">
        <v>997</v>
      </c>
      <c r="G724" s="246"/>
      <c r="H724" s="249">
        <v>5</v>
      </c>
      <c r="I724" s="250"/>
      <c r="J724" s="246"/>
      <c r="K724" s="246"/>
      <c r="L724" s="251"/>
      <c r="M724" s="252"/>
      <c r="N724" s="253"/>
      <c r="O724" s="253"/>
      <c r="P724" s="253"/>
      <c r="Q724" s="253"/>
      <c r="R724" s="253"/>
      <c r="S724" s="253"/>
      <c r="T724" s="25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5" t="s">
        <v>141</v>
      </c>
      <c r="AU724" s="255" t="s">
        <v>85</v>
      </c>
      <c r="AV724" s="14" t="s">
        <v>85</v>
      </c>
      <c r="AW724" s="14" t="s">
        <v>32</v>
      </c>
      <c r="AX724" s="14" t="s">
        <v>83</v>
      </c>
      <c r="AY724" s="255" t="s">
        <v>132</v>
      </c>
    </row>
    <row r="725" s="2" customFormat="1" ht="16.5" customHeight="1">
      <c r="A725" s="39"/>
      <c r="B725" s="40"/>
      <c r="C725" s="220" t="s">
        <v>998</v>
      </c>
      <c r="D725" s="220" t="s">
        <v>135</v>
      </c>
      <c r="E725" s="221" t="s">
        <v>999</v>
      </c>
      <c r="F725" s="222" t="s">
        <v>1000</v>
      </c>
      <c r="G725" s="223" t="s">
        <v>138</v>
      </c>
      <c r="H725" s="224">
        <v>3</v>
      </c>
      <c r="I725" s="225"/>
      <c r="J725" s="226">
        <f>ROUND(I725*H725,2)</f>
        <v>0</v>
      </c>
      <c r="K725" s="227"/>
      <c r="L725" s="45"/>
      <c r="M725" s="228" t="s">
        <v>1</v>
      </c>
      <c r="N725" s="229" t="s">
        <v>40</v>
      </c>
      <c r="O725" s="92"/>
      <c r="P725" s="230">
        <f>O725*H725</f>
        <v>0</v>
      </c>
      <c r="Q725" s="230">
        <v>0</v>
      </c>
      <c r="R725" s="230">
        <f>Q725*H725</f>
        <v>0</v>
      </c>
      <c r="S725" s="230">
        <v>0</v>
      </c>
      <c r="T725" s="231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2" t="s">
        <v>236</v>
      </c>
      <c r="AT725" s="232" t="s">
        <v>135</v>
      </c>
      <c r="AU725" s="232" t="s">
        <v>85</v>
      </c>
      <c r="AY725" s="18" t="s">
        <v>132</v>
      </c>
      <c r="BE725" s="233">
        <f>IF(N725="základní",J725,0)</f>
        <v>0</v>
      </c>
      <c r="BF725" s="233">
        <f>IF(N725="snížená",J725,0)</f>
        <v>0</v>
      </c>
      <c r="BG725" s="233">
        <f>IF(N725="zákl. přenesená",J725,0)</f>
        <v>0</v>
      </c>
      <c r="BH725" s="233">
        <f>IF(N725="sníž. přenesená",J725,0)</f>
        <v>0</v>
      </c>
      <c r="BI725" s="233">
        <f>IF(N725="nulová",J725,0)</f>
        <v>0</v>
      </c>
      <c r="BJ725" s="18" t="s">
        <v>83</v>
      </c>
      <c r="BK725" s="233">
        <f>ROUND(I725*H725,2)</f>
        <v>0</v>
      </c>
      <c r="BL725" s="18" t="s">
        <v>236</v>
      </c>
      <c r="BM725" s="232" t="s">
        <v>1001</v>
      </c>
    </row>
    <row r="726" s="2" customFormat="1" ht="21.75" customHeight="1">
      <c r="A726" s="39"/>
      <c r="B726" s="40"/>
      <c r="C726" s="220" t="s">
        <v>1002</v>
      </c>
      <c r="D726" s="220" t="s">
        <v>135</v>
      </c>
      <c r="E726" s="221" t="s">
        <v>1003</v>
      </c>
      <c r="F726" s="222" t="s">
        <v>1004</v>
      </c>
      <c r="G726" s="223" t="s">
        <v>138</v>
      </c>
      <c r="H726" s="224">
        <v>2</v>
      </c>
      <c r="I726" s="225"/>
      <c r="J726" s="226">
        <f>ROUND(I726*H726,2)</f>
        <v>0</v>
      </c>
      <c r="K726" s="227"/>
      <c r="L726" s="45"/>
      <c r="M726" s="228" t="s">
        <v>1</v>
      </c>
      <c r="N726" s="229" t="s">
        <v>40</v>
      </c>
      <c r="O726" s="92"/>
      <c r="P726" s="230">
        <f>O726*H726</f>
        <v>0</v>
      </c>
      <c r="Q726" s="230">
        <v>0</v>
      </c>
      <c r="R726" s="230">
        <f>Q726*H726</f>
        <v>0</v>
      </c>
      <c r="S726" s="230">
        <v>0</v>
      </c>
      <c r="T726" s="231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2" t="s">
        <v>236</v>
      </c>
      <c r="AT726" s="232" t="s">
        <v>135</v>
      </c>
      <c r="AU726" s="232" t="s">
        <v>85</v>
      </c>
      <c r="AY726" s="18" t="s">
        <v>132</v>
      </c>
      <c r="BE726" s="233">
        <f>IF(N726="základní",J726,0)</f>
        <v>0</v>
      </c>
      <c r="BF726" s="233">
        <f>IF(N726="snížená",J726,0)</f>
        <v>0</v>
      </c>
      <c r="BG726" s="233">
        <f>IF(N726="zákl. přenesená",J726,0)</f>
        <v>0</v>
      </c>
      <c r="BH726" s="233">
        <f>IF(N726="sníž. přenesená",J726,0)</f>
        <v>0</v>
      </c>
      <c r="BI726" s="233">
        <f>IF(N726="nulová",J726,0)</f>
        <v>0</v>
      </c>
      <c r="BJ726" s="18" t="s">
        <v>83</v>
      </c>
      <c r="BK726" s="233">
        <f>ROUND(I726*H726,2)</f>
        <v>0</v>
      </c>
      <c r="BL726" s="18" t="s">
        <v>236</v>
      </c>
      <c r="BM726" s="232" t="s">
        <v>1005</v>
      </c>
    </row>
    <row r="727" s="2" customFormat="1" ht="33" customHeight="1">
      <c r="A727" s="39"/>
      <c r="B727" s="40"/>
      <c r="C727" s="220" t="s">
        <v>1006</v>
      </c>
      <c r="D727" s="220" t="s">
        <v>135</v>
      </c>
      <c r="E727" s="221" t="s">
        <v>1007</v>
      </c>
      <c r="F727" s="222" t="s">
        <v>1008</v>
      </c>
      <c r="G727" s="223" t="s">
        <v>159</v>
      </c>
      <c r="H727" s="224">
        <v>1</v>
      </c>
      <c r="I727" s="225"/>
      <c r="J727" s="226">
        <f>ROUND(I727*H727,2)</f>
        <v>0</v>
      </c>
      <c r="K727" s="227"/>
      <c r="L727" s="45"/>
      <c r="M727" s="228" t="s">
        <v>1</v>
      </c>
      <c r="N727" s="229" t="s">
        <v>40</v>
      </c>
      <c r="O727" s="92"/>
      <c r="P727" s="230">
        <f>O727*H727</f>
        <v>0</v>
      </c>
      <c r="Q727" s="230">
        <v>0</v>
      </c>
      <c r="R727" s="230">
        <f>Q727*H727</f>
        <v>0</v>
      </c>
      <c r="S727" s="230">
        <v>0</v>
      </c>
      <c r="T727" s="231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2" t="s">
        <v>236</v>
      </c>
      <c r="AT727" s="232" t="s">
        <v>135</v>
      </c>
      <c r="AU727" s="232" t="s">
        <v>85</v>
      </c>
      <c r="AY727" s="18" t="s">
        <v>132</v>
      </c>
      <c r="BE727" s="233">
        <f>IF(N727="základní",J727,0)</f>
        <v>0</v>
      </c>
      <c r="BF727" s="233">
        <f>IF(N727="snížená",J727,0)</f>
        <v>0</v>
      </c>
      <c r="BG727" s="233">
        <f>IF(N727="zákl. přenesená",J727,0)</f>
        <v>0</v>
      </c>
      <c r="BH727" s="233">
        <f>IF(N727="sníž. přenesená",J727,0)</f>
        <v>0</v>
      </c>
      <c r="BI727" s="233">
        <f>IF(N727="nulová",J727,0)</f>
        <v>0</v>
      </c>
      <c r="BJ727" s="18" t="s">
        <v>83</v>
      </c>
      <c r="BK727" s="233">
        <f>ROUND(I727*H727,2)</f>
        <v>0</v>
      </c>
      <c r="BL727" s="18" t="s">
        <v>236</v>
      </c>
      <c r="BM727" s="232" t="s">
        <v>1009</v>
      </c>
    </row>
    <row r="728" s="12" customFormat="1" ht="22.8" customHeight="1">
      <c r="A728" s="12"/>
      <c r="B728" s="204"/>
      <c r="C728" s="205"/>
      <c r="D728" s="206" t="s">
        <v>74</v>
      </c>
      <c r="E728" s="218" t="s">
        <v>1010</v>
      </c>
      <c r="F728" s="218" t="s">
        <v>1011</v>
      </c>
      <c r="G728" s="205"/>
      <c r="H728" s="205"/>
      <c r="I728" s="208"/>
      <c r="J728" s="219">
        <f>BK728</f>
        <v>0</v>
      </c>
      <c r="K728" s="205"/>
      <c r="L728" s="210"/>
      <c r="M728" s="211"/>
      <c r="N728" s="212"/>
      <c r="O728" s="212"/>
      <c r="P728" s="213">
        <f>SUM(P729:P740)</f>
        <v>0</v>
      </c>
      <c r="Q728" s="212"/>
      <c r="R728" s="213">
        <f>SUM(R729:R740)</f>
        <v>0.15810626</v>
      </c>
      <c r="S728" s="212"/>
      <c r="T728" s="214">
        <f>SUM(T729:T740)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15" t="s">
        <v>85</v>
      </c>
      <c r="AT728" s="216" t="s">
        <v>74</v>
      </c>
      <c r="AU728" s="216" t="s">
        <v>83</v>
      </c>
      <c r="AY728" s="215" t="s">
        <v>132</v>
      </c>
      <c r="BK728" s="217">
        <f>SUM(BK729:BK740)</f>
        <v>0</v>
      </c>
    </row>
    <row r="729" s="2" customFormat="1" ht="21.75" customHeight="1">
      <c r="A729" s="39"/>
      <c r="B729" s="40"/>
      <c r="C729" s="220" t="s">
        <v>1012</v>
      </c>
      <c r="D729" s="220" t="s">
        <v>135</v>
      </c>
      <c r="E729" s="221" t="s">
        <v>1013</v>
      </c>
      <c r="F729" s="222" t="s">
        <v>1014</v>
      </c>
      <c r="G729" s="223" t="s">
        <v>166</v>
      </c>
      <c r="H729" s="224">
        <v>715.5</v>
      </c>
      <c r="I729" s="225"/>
      <c r="J729" s="226">
        <f>ROUND(I729*H729,2)</f>
        <v>0</v>
      </c>
      <c r="K729" s="227"/>
      <c r="L729" s="45"/>
      <c r="M729" s="228" t="s">
        <v>1</v>
      </c>
      <c r="N729" s="229" t="s">
        <v>40</v>
      </c>
      <c r="O729" s="92"/>
      <c r="P729" s="230">
        <f>O729*H729</f>
        <v>0</v>
      </c>
      <c r="Q729" s="230">
        <v>0</v>
      </c>
      <c r="R729" s="230">
        <f>Q729*H729</f>
        <v>0</v>
      </c>
      <c r="S729" s="230">
        <v>0</v>
      </c>
      <c r="T729" s="231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2" t="s">
        <v>236</v>
      </c>
      <c r="AT729" s="232" t="s">
        <v>135</v>
      </c>
      <c r="AU729" s="232" t="s">
        <v>85</v>
      </c>
      <c r="AY729" s="18" t="s">
        <v>132</v>
      </c>
      <c r="BE729" s="233">
        <f>IF(N729="základní",J729,0)</f>
        <v>0</v>
      </c>
      <c r="BF729" s="233">
        <f>IF(N729="snížená",J729,0)</f>
        <v>0</v>
      </c>
      <c r="BG729" s="233">
        <f>IF(N729="zákl. přenesená",J729,0)</f>
        <v>0</v>
      </c>
      <c r="BH729" s="233">
        <f>IF(N729="sníž. přenesená",J729,0)</f>
        <v>0</v>
      </c>
      <c r="BI729" s="233">
        <f>IF(N729="nulová",J729,0)</f>
        <v>0</v>
      </c>
      <c r="BJ729" s="18" t="s">
        <v>83</v>
      </c>
      <c r="BK729" s="233">
        <f>ROUND(I729*H729,2)</f>
        <v>0</v>
      </c>
      <c r="BL729" s="18" t="s">
        <v>236</v>
      </c>
      <c r="BM729" s="232" t="s">
        <v>1015</v>
      </c>
    </row>
    <row r="730" s="13" customFormat="1">
      <c r="A730" s="13"/>
      <c r="B730" s="234"/>
      <c r="C730" s="235"/>
      <c r="D730" s="236" t="s">
        <v>141</v>
      </c>
      <c r="E730" s="237" t="s">
        <v>1</v>
      </c>
      <c r="F730" s="238" t="s">
        <v>1016</v>
      </c>
      <c r="G730" s="235"/>
      <c r="H730" s="237" t="s">
        <v>1</v>
      </c>
      <c r="I730" s="239"/>
      <c r="J730" s="235"/>
      <c r="K730" s="235"/>
      <c r="L730" s="240"/>
      <c r="M730" s="241"/>
      <c r="N730" s="242"/>
      <c r="O730" s="242"/>
      <c r="P730" s="242"/>
      <c r="Q730" s="242"/>
      <c r="R730" s="242"/>
      <c r="S730" s="242"/>
      <c r="T730" s="24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4" t="s">
        <v>141</v>
      </c>
      <c r="AU730" s="244" t="s">
        <v>85</v>
      </c>
      <c r="AV730" s="13" t="s">
        <v>83</v>
      </c>
      <c r="AW730" s="13" t="s">
        <v>32</v>
      </c>
      <c r="AX730" s="13" t="s">
        <v>75</v>
      </c>
      <c r="AY730" s="244" t="s">
        <v>132</v>
      </c>
    </row>
    <row r="731" s="13" customFormat="1">
      <c r="A731" s="13"/>
      <c r="B731" s="234"/>
      <c r="C731" s="235"/>
      <c r="D731" s="236" t="s">
        <v>141</v>
      </c>
      <c r="E731" s="237" t="s">
        <v>1</v>
      </c>
      <c r="F731" s="238" t="s">
        <v>1017</v>
      </c>
      <c r="G731" s="235"/>
      <c r="H731" s="237" t="s">
        <v>1</v>
      </c>
      <c r="I731" s="239"/>
      <c r="J731" s="235"/>
      <c r="K731" s="235"/>
      <c r="L731" s="240"/>
      <c r="M731" s="241"/>
      <c r="N731" s="242"/>
      <c r="O731" s="242"/>
      <c r="P731" s="242"/>
      <c r="Q731" s="242"/>
      <c r="R731" s="242"/>
      <c r="S731" s="242"/>
      <c r="T731" s="24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4" t="s">
        <v>141</v>
      </c>
      <c r="AU731" s="244" t="s">
        <v>85</v>
      </c>
      <c r="AV731" s="13" t="s">
        <v>83</v>
      </c>
      <c r="AW731" s="13" t="s">
        <v>32</v>
      </c>
      <c r="AX731" s="13" t="s">
        <v>75</v>
      </c>
      <c r="AY731" s="244" t="s">
        <v>132</v>
      </c>
    </row>
    <row r="732" s="14" customFormat="1">
      <c r="A732" s="14"/>
      <c r="B732" s="245"/>
      <c r="C732" s="246"/>
      <c r="D732" s="236" t="s">
        <v>141</v>
      </c>
      <c r="E732" s="247" t="s">
        <v>1</v>
      </c>
      <c r="F732" s="248" t="s">
        <v>1018</v>
      </c>
      <c r="G732" s="246"/>
      <c r="H732" s="249">
        <v>715.5</v>
      </c>
      <c r="I732" s="250"/>
      <c r="J732" s="246"/>
      <c r="K732" s="246"/>
      <c r="L732" s="251"/>
      <c r="M732" s="252"/>
      <c r="N732" s="253"/>
      <c r="O732" s="253"/>
      <c r="P732" s="253"/>
      <c r="Q732" s="253"/>
      <c r="R732" s="253"/>
      <c r="S732" s="253"/>
      <c r="T732" s="25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5" t="s">
        <v>141</v>
      </c>
      <c r="AU732" s="255" t="s">
        <v>85</v>
      </c>
      <c r="AV732" s="14" t="s">
        <v>85</v>
      </c>
      <c r="AW732" s="14" t="s">
        <v>32</v>
      </c>
      <c r="AX732" s="14" t="s">
        <v>83</v>
      </c>
      <c r="AY732" s="255" t="s">
        <v>132</v>
      </c>
    </row>
    <row r="733" s="2" customFormat="1" ht="33" customHeight="1">
      <c r="A733" s="39"/>
      <c r="B733" s="40"/>
      <c r="C733" s="220" t="s">
        <v>1019</v>
      </c>
      <c r="D733" s="220" t="s">
        <v>135</v>
      </c>
      <c r="E733" s="221" t="s">
        <v>1020</v>
      </c>
      <c r="F733" s="222" t="s">
        <v>1021</v>
      </c>
      <c r="G733" s="223" t="s">
        <v>166</v>
      </c>
      <c r="H733" s="224">
        <v>715.5</v>
      </c>
      <c r="I733" s="225"/>
      <c r="J733" s="226">
        <f>ROUND(I733*H733,2)</f>
        <v>0</v>
      </c>
      <c r="K733" s="227"/>
      <c r="L733" s="45"/>
      <c r="M733" s="228" t="s">
        <v>1</v>
      </c>
      <c r="N733" s="229" t="s">
        <v>40</v>
      </c>
      <c r="O733" s="92"/>
      <c r="P733" s="230">
        <f>O733*H733</f>
        <v>0</v>
      </c>
      <c r="Q733" s="230">
        <v>0.00022000000000000001</v>
      </c>
      <c r="R733" s="230">
        <f>Q733*H733</f>
        <v>0.15740999999999999</v>
      </c>
      <c r="S733" s="230">
        <v>0</v>
      </c>
      <c r="T733" s="231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2" t="s">
        <v>236</v>
      </c>
      <c r="AT733" s="232" t="s">
        <v>135</v>
      </c>
      <c r="AU733" s="232" t="s">
        <v>85</v>
      </c>
      <c r="AY733" s="18" t="s">
        <v>132</v>
      </c>
      <c r="BE733" s="233">
        <f>IF(N733="základní",J733,0)</f>
        <v>0</v>
      </c>
      <c r="BF733" s="233">
        <f>IF(N733="snížená",J733,0)</f>
        <v>0</v>
      </c>
      <c r="BG733" s="233">
        <f>IF(N733="zákl. přenesená",J733,0)</f>
        <v>0</v>
      </c>
      <c r="BH733" s="233">
        <f>IF(N733="sníž. přenesená",J733,0)</f>
        <v>0</v>
      </c>
      <c r="BI733" s="233">
        <f>IF(N733="nulová",J733,0)</f>
        <v>0</v>
      </c>
      <c r="BJ733" s="18" t="s">
        <v>83</v>
      </c>
      <c r="BK733" s="233">
        <f>ROUND(I733*H733,2)</f>
        <v>0</v>
      </c>
      <c r="BL733" s="18" t="s">
        <v>236</v>
      </c>
      <c r="BM733" s="232" t="s">
        <v>1022</v>
      </c>
    </row>
    <row r="734" s="2" customFormat="1" ht="24.15" customHeight="1">
      <c r="A734" s="39"/>
      <c r="B734" s="40"/>
      <c r="C734" s="220" t="s">
        <v>1023</v>
      </c>
      <c r="D734" s="220" t="s">
        <v>135</v>
      </c>
      <c r="E734" s="221" t="s">
        <v>1024</v>
      </c>
      <c r="F734" s="222" t="s">
        <v>1025</v>
      </c>
      <c r="G734" s="223" t="s">
        <v>166</v>
      </c>
      <c r="H734" s="224">
        <v>2.246</v>
      </c>
      <c r="I734" s="225"/>
      <c r="J734" s="226">
        <f>ROUND(I734*H734,2)</f>
        <v>0</v>
      </c>
      <c r="K734" s="227"/>
      <c r="L734" s="45"/>
      <c r="M734" s="228" t="s">
        <v>1</v>
      </c>
      <c r="N734" s="229" t="s">
        <v>40</v>
      </c>
      <c r="O734" s="92"/>
      <c r="P734" s="230">
        <f>O734*H734</f>
        <v>0</v>
      </c>
      <c r="Q734" s="230">
        <v>6.9999999999999994E-05</v>
      </c>
      <c r="R734" s="230">
        <f>Q734*H734</f>
        <v>0.00015721999999999999</v>
      </c>
      <c r="S734" s="230">
        <v>0</v>
      </c>
      <c r="T734" s="231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2" t="s">
        <v>236</v>
      </c>
      <c r="AT734" s="232" t="s">
        <v>135</v>
      </c>
      <c r="AU734" s="232" t="s">
        <v>85</v>
      </c>
      <c r="AY734" s="18" t="s">
        <v>132</v>
      </c>
      <c r="BE734" s="233">
        <f>IF(N734="základní",J734,0)</f>
        <v>0</v>
      </c>
      <c r="BF734" s="233">
        <f>IF(N734="snížená",J734,0)</f>
        <v>0</v>
      </c>
      <c r="BG734" s="233">
        <f>IF(N734="zákl. přenesená",J734,0)</f>
        <v>0</v>
      </c>
      <c r="BH734" s="233">
        <f>IF(N734="sníž. přenesená",J734,0)</f>
        <v>0</v>
      </c>
      <c r="BI734" s="233">
        <f>IF(N734="nulová",J734,0)</f>
        <v>0</v>
      </c>
      <c r="BJ734" s="18" t="s">
        <v>83</v>
      </c>
      <c r="BK734" s="233">
        <f>ROUND(I734*H734,2)</f>
        <v>0</v>
      </c>
      <c r="BL734" s="18" t="s">
        <v>236</v>
      </c>
      <c r="BM734" s="232" t="s">
        <v>1026</v>
      </c>
    </row>
    <row r="735" s="13" customFormat="1">
      <c r="A735" s="13"/>
      <c r="B735" s="234"/>
      <c r="C735" s="235"/>
      <c r="D735" s="236" t="s">
        <v>141</v>
      </c>
      <c r="E735" s="237" t="s">
        <v>1</v>
      </c>
      <c r="F735" s="238" t="s">
        <v>1027</v>
      </c>
      <c r="G735" s="235"/>
      <c r="H735" s="237" t="s">
        <v>1</v>
      </c>
      <c r="I735" s="239"/>
      <c r="J735" s="235"/>
      <c r="K735" s="235"/>
      <c r="L735" s="240"/>
      <c r="M735" s="241"/>
      <c r="N735" s="242"/>
      <c r="O735" s="242"/>
      <c r="P735" s="242"/>
      <c r="Q735" s="242"/>
      <c r="R735" s="242"/>
      <c r="S735" s="242"/>
      <c r="T735" s="24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4" t="s">
        <v>141</v>
      </c>
      <c r="AU735" s="244" t="s">
        <v>85</v>
      </c>
      <c r="AV735" s="13" t="s">
        <v>83</v>
      </c>
      <c r="AW735" s="13" t="s">
        <v>32</v>
      </c>
      <c r="AX735" s="13" t="s">
        <v>75</v>
      </c>
      <c r="AY735" s="244" t="s">
        <v>132</v>
      </c>
    </row>
    <row r="736" s="14" customFormat="1">
      <c r="A736" s="14"/>
      <c r="B736" s="245"/>
      <c r="C736" s="246"/>
      <c r="D736" s="236" t="s">
        <v>141</v>
      </c>
      <c r="E736" s="247" t="s">
        <v>1</v>
      </c>
      <c r="F736" s="248" t="s">
        <v>1028</v>
      </c>
      <c r="G736" s="246"/>
      <c r="H736" s="249">
        <v>0.96799999999999997</v>
      </c>
      <c r="I736" s="250"/>
      <c r="J736" s="246"/>
      <c r="K736" s="246"/>
      <c r="L736" s="251"/>
      <c r="M736" s="252"/>
      <c r="N736" s="253"/>
      <c r="O736" s="253"/>
      <c r="P736" s="253"/>
      <c r="Q736" s="253"/>
      <c r="R736" s="253"/>
      <c r="S736" s="253"/>
      <c r="T736" s="25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5" t="s">
        <v>141</v>
      </c>
      <c r="AU736" s="255" t="s">
        <v>85</v>
      </c>
      <c r="AV736" s="14" t="s">
        <v>85</v>
      </c>
      <c r="AW736" s="14" t="s">
        <v>32</v>
      </c>
      <c r="AX736" s="14" t="s">
        <v>75</v>
      </c>
      <c r="AY736" s="255" t="s">
        <v>132</v>
      </c>
    </row>
    <row r="737" s="14" customFormat="1">
      <c r="A737" s="14"/>
      <c r="B737" s="245"/>
      <c r="C737" s="246"/>
      <c r="D737" s="236" t="s">
        <v>141</v>
      </c>
      <c r="E737" s="247" t="s">
        <v>1</v>
      </c>
      <c r="F737" s="248" t="s">
        <v>1029</v>
      </c>
      <c r="G737" s="246"/>
      <c r="H737" s="249">
        <v>1.278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5" t="s">
        <v>141</v>
      </c>
      <c r="AU737" s="255" t="s">
        <v>85</v>
      </c>
      <c r="AV737" s="14" t="s">
        <v>85</v>
      </c>
      <c r="AW737" s="14" t="s">
        <v>32</v>
      </c>
      <c r="AX737" s="14" t="s">
        <v>75</v>
      </c>
      <c r="AY737" s="255" t="s">
        <v>132</v>
      </c>
    </row>
    <row r="738" s="15" customFormat="1">
      <c r="A738" s="15"/>
      <c r="B738" s="256"/>
      <c r="C738" s="257"/>
      <c r="D738" s="236" t="s">
        <v>141</v>
      </c>
      <c r="E738" s="258" t="s">
        <v>1</v>
      </c>
      <c r="F738" s="259" t="s">
        <v>149</v>
      </c>
      <c r="G738" s="257"/>
      <c r="H738" s="260">
        <v>2.246</v>
      </c>
      <c r="I738" s="261"/>
      <c r="J738" s="257"/>
      <c r="K738" s="257"/>
      <c r="L738" s="262"/>
      <c r="M738" s="263"/>
      <c r="N738" s="264"/>
      <c r="O738" s="264"/>
      <c r="P738" s="264"/>
      <c r="Q738" s="264"/>
      <c r="R738" s="264"/>
      <c r="S738" s="264"/>
      <c r="T738" s="26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66" t="s">
        <v>141</v>
      </c>
      <c r="AU738" s="266" t="s">
        <v>85</v>
      </c>
      <c r="AV738" s="15" t="s">
        <v>139</v>
      </c>
      <c r="AW738" s="15" t="s">
        <v>32</v>
      </c>
      <c r="AX738" s="15" t="s">
        <v>83</v>
      </c>
      <c r="AY738" s="266" t="s">
        <v>132</v>
      </c>
    </row>
    <row r="739" s="2" customFormat="1" ht="24.15" customHeight="1">
      <c r="A739" s="39"/>
      <c r="B739" s="40"/>
      <c r="C739" s="220" t="s">
        <v>1030</v>
      </c>
      <c r="D739" s="220" t="s">
        <v>135</v>
      </c>
      <c r="E739" s="221" t="s">
        <v>1031</v>
      </c>
      <c r="F739" s="222" t="s">
        <v>1032</v>
      </c>
      <c r="G739" s="223" t="s">
        <v>166</v>
      </c>
      <c r="H739" s="224">
        <v>2.246</v>
      </c>
      <c r="I739" s="225"/>
      <c r="J739" s="226">
        <f>ROUND(I739*H739,2)</f>
        <v>0</v>
      </c>
      <c r="K739" s="227"/>
      <c r="L739" s="45"/>
      <c r="M739" s="228" t="s">
        <v>1</v>
      </c>
      <c r="N739" s="229" t="s">
        <v>40</v>
      </c>
      <c r="O739" s="92"/>
      <c r="P739" s="230">
        <f>O739*H739</f>
        <v>0</v>
      </c>
      <c r="Q739" s="230">
        <v>0.00012</v>
      </c>
      <c r="R739" s="230">
        <f>Q739*H739</f>
        <v>0.00026951999999999998</v>
      </c>
      <c r="S739" s="230">
        <v>0</v>
      </c>
      <c r="T739" s="231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2" t="s">
        <v>236</v>
      </c>
      <c r="AT739" s="232" t="s">
        <v>135</v>
      </c>
      <c r="AU739" s="232" t="s">
        <v>85</v>
      </c>
      <c r="AY739" s="18" t="s">
        <v>132</v>
      </c>
      <c r="BE739" s="233">
        <f>IF(N739="základní",J739,0)</f>
        <v>0</v>
      </c>
      <c r="BF739" s="233">
        <f>IF(N739="snížená",J739,0)</f>
        <v>0</v>
      </c>
      <c r="BG739" s="233">
        <f>IF(N739="zákl. přenesená",J739,0)</f>
        <v>0</v>
      </c>
      <c r="BH739" s="233">
        <f>IF(N739="sníž. přenesená",J739,0)</f>
        <v>0</v>
      </c>
      <c r="BI739" s="233">
        <f>IF(N739="nulová",J739,0)</f>
        <v>0</v>
      </c>
      <c r="BJ739" s="18" t="s">
        <v>83</v>
      </c>
      <c r="BK739" s="233">
        <f>ROUND(I739*H739,2)</f>
        <v>0</v>
      </c>
      <c r="BL739" s="18" t="s">
        <v>236</v>
      </c>
      <c r="BM739" s="232" t="s">
        <v>1033</v>
      </c>
    </row>
    <row r="740" s="2" customFormat="1" ht="24.15" customHeight="1">
      <c r="A740" s="39"/>
      <c r="B740" s="40"/>
      <c r="C740" s="220" t="s">
        <v>1034</v>
      </c>
      <c r="D740" s="220" t="s">
        <v>135</v>
      </c>
      <c r="E740" s="221" t="s">
        <v>1035</v>
      </c>
      <c r="F740" s="222" t="s">
        <v>1036</v>
      </c>
      <c r="G740" s="223" t="s">
        <v>166</v>
      </c>
      <c r="H740" s="224">
        <v>2.246</v>
      </c>
      <c r="I740" s="225"/>
      <c r="J740" s="226">
        <f>ROUND(I740*H740,2)</f>
        <v>0</v>
      </c>
      <c r="K740" s="227"/>
      <c r="L740" s="45"/>
      <c r="M740" s="228" t="s">
        <v>1</v>
      </c>
      <c r="N740" s="229" t="s">
        <v>40</v>
      </c>
      <c r="O740" s="92"/>
      <c r="P740" s="230">
        <f>O740*H740</f>
        <v>0</v>
      </c>
      <c r="Q740" s="230">
        <v>0.00012</v>
      </c>
      <c r="R740" s="230">
        <f>Q740*H740</f>
        <v>0.00026951999999999998</v>
      </c>
      <c r="S740" s="230">
        <v>0</v>
      </c>
      <c r="T740" s="231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2" t="s">
        <v>236</v>
      </c>
      <c r="AT740" s="232" t="s">
        <v>135</v>
      </c>
      <c r="AU740" s="232" t="s">
        <v>85</v>
      </c>
      <c r="AY740" s="18" t="s">
        <v>132</v>
      </c>
      <c r="BE740" s="233">
        <f>IF(N740="základní",J740,0)</f>
        <v>0</v>
      </c>
      <c r="BF740" s="233">
        <f>IF(N740="snížená",J740,0)</f>
        <v>0</v>
      </c>
      <c r="BG740" s="233">
        <f>IF(N740="zákl. přenesená",J740,0)</f>
        <v>0</v>
      </c>
      <c r="BH740" s="233">
        <f>IF(N740="sníž. přenesená",J740,0)</f>
        <v>0</v>
      </c>
      <c r="BI740" s="233">
        <f>IF(N740="nulová",J740,0)</f>
        <v>0</v>
      </c>
      <c r="BJ740" s="18" t="s">
        <v>83</v>
      </c>
      <c r="BK740" s="233">
        <f>ROUND(I740*H740,2)</f>
        <v>0</v>
      </c>
      <c r="BL740" s="18" t="s">
        <v>236</v>
      </c>
      <c r="BM740" s="232" t="s">
        <v>1037</v>
      </c>
    </row>
    <row r="741" s="12" customFormat="1" ht="22.8" customHeight="1">
      <c r="A741" s="12"/>
      <c r="B741" s="204"/>
      <c r="C741" s="205"/>
      <c r="D741" s="206" t="s">
        <v>74</v>
      </c>
      <c r="E741" s="218" t="s">
        <v>1038</v>
      </c>
      <c r="F741" s="218" t="s">
        <v>1039</v>
      </c>
      <c r="G741" s="205"/>
      <c r="H741" s="205"/>
      <c r="I741" s="208"/>
      <c r="J741" s="219">
        <f>BK741</f>
        <v>0</v>
      </c>
      <c r="K741" s="205"/>
      <c r="L741" s="210"/>
      <c r="M741" s="211"/>
      <c r="N741" s="212"/>
      <c r="O741" s="212"/>
      <c r="P741" s="213">
        <f>SUM(P742:P762)</f>
        <v>0</v>
      </c>
      <c r="Q741" s="212"/>
      <c r="R741" s="213">
        <f>SUM(R742:R762)</f>
        <v>0.48477899999999996</v>
      </c>
      <c r="S741" s="212"/>
      <c r="T741" s="214">
        <f>SUM(T742:T762)</f>
        <v>0</v>
      </c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R741" s="215" t="s">
        <v>85</v>
      </c>
      <c r="AT741" s="216" t="s">
        <v>74</v>
      </c>
      <c r="AU741" s="216" t="s">
        <v>83</v>
      </c>
      <c r="AY741" s="215" t="s">
        <v>132</v>
      </c>
      <c r="BK741" s="217">
        <f>SUM(BK742:BK762)</f>
        <v>0</v>
      </c>
    </row>
    <row r="742" s="2" customFormat="1" ht="24.15" customHeight="1">
      <c r="A742" s="39"/>
      <c r="B742" s="40"/>
      <c r="C742" s="220" t="s">
        <v>1040</v>
      </c>
      <c r="D742" s="220" t="s">
        <v>135</v>
      </c>
      <c r="E742" s="221" t="s">
        <v>1041</v>
      </c>
      <c r="F742" s="222" t="s">
        <v>1042</v>
      </c>
      <c r="G742" s="223" t="s">
        <v>166</v>
      </c>
      <c r="H742" s="224">
        <v>959.35799999999995</v>
      </c>
      <c r="I742" s="225"/>
      <c r="J742" s="226">
        <f>ROUND(I742*H742,2)</f>
        <v>0</v>
      </c>
      <c r="K742" s="227"/>
      <c r="L742" s="45"/>
      <c r="M742" s="228" t="s">
        <v>1</v>
      </c>
      <c r="N742" s="229" t="s">
        <v>40</v>
      </c>
      <c r="O742" s="92"/>
      <c r="P742" s="230">
        <f>O742*H742</f>
        <v>0</v>
      </c>
      <c r="Q742" s="230">
        <v>0.00021000000000000001</v>
      </c>
      <c r="R742" s="230">
        <f>Q742*H742</f>
        <v>0.20146517999999999</v>
      </c>
      <c r="S742" s="230">
        <v>0</v>
      </c>
      <c r="T742" s="231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2" t="s">
        <v>236</v>
      </c>
      <c r="AT742" s="232" t="s">
        <v>135</v>
      </c>
      <c r="AU742" s="232" t="s">
        <v>85</v>
      </c>
      <c r="AY742" s="18" t="s">
        <v>132</v>
      </c>
      <c r="BE742" s="233">
        <f>IF(N742="základní",J742,0)</f>
        <v>0</v>
      </c>
      <c r="BF742" s="233">
        <f>IF(N742="snížená",J742,0)</f>
        <v>0</v>
      </c>
      <c r="BG742" s="233">
        <f>IF(N742="zákl. přenesená",J742,0)</f>
        <v>0</v>
      </c>
      <c r="BH742" s="233">
        <f>IF(N742="sníž. přenesená",J742,0)</f>
        <v>0</v>
      </c>
      <c r="BI742" s="233">
        <f>IF(N742="nulová",J742,0)</f>
        <v>0</v>
      </c>
      <c r="BJ742" s="18" t="s">
        <v>83</v>
      </c>
      <c r="BK742" s="233">
        <f>ROUND(I742*H742,2)</f>
        <v>0</v>
      </c>
      <c r="BL742" s="18" t="s">
        <v>236</v>
      </c>
      <c r="BM742" s="232" t="s">
        <v>1043</v>
      </c>
    </row>
    <row r="743" s="13" customFormat="1">
      <c r="A743" s="13"/>
      <c r="B743" s="234"/>
      <c r="C743" s="235"/>
      <c r="D743" s="236" t="s">
        <v>141</v>
      </c>
      <c r="E743" s="237" t="s">
        <v>1</v>
      </c>
      <c r="F743" s="238" t="s">
        <v>1044</v>
      </c>
      <c r="G743" s="235"/>
      <c r="H743" s="237" t="s">
        <v>1</v>
      </c>
      <c r="I743" s="239"/>
      <c r="J743" s="235"/>
      <c r="K743" s="235"/>
      <c r="L743" s="240"/>
      <c r="M743" s="241"/>
      <c r="N743" s="242"/>
      <c r="O743" s="242"/>
      <c r="P743" s="242"/>
      <c r="Q743" s="242"/>
      <c r="R743" s="242"/>
      <c r="S743" s="242"/>
      <c r="T743" s="24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4" t="s">
        <v>141</v>
      </c>
      <c r="AU743" s="244" t="s">
        <v>85</v>
      </c>
      <c r="AV743" s="13" t="s">
        <v>83</v>
      </c>
      <c r="AW743" s="13" t="s">
        <v>32</v>
      </c>
      <c r="AX743" s="13" t="s">
        <v>75</v>
      </c>
      <c r="AY743" s="244" t="s">
        <v>132</v>
      </c>
    </row>
    <row r="744" s="14" customFormat="1">
      <c r="A744" s="14"/>
      <c r="B744" s="245"/>
      <c r="C744" s="246"/>
      <c r="D744" s="236" t="s">
        <v>141</v>
      </c>
      <c r="E744" s="247" t="s">
        <v>1</v>
      </c>
      <c r="F744" s="248" t="s">
        <v>1045</v>
      </c>
      <c r="G744" s="246"/>
      <c r="H744" s="249">
        <v>456.476</v>
      </c>
      <c r="I744" s="250"/>
      <c r="J744" s="246"/>
      <c r="K744" s="246"/>
      <c r="L744" s="251"/>
      <c r="M744" s="252"/>
      <c r="N744" s="253"/>
      <c r="O744" s="253"/>
      <c r="P744" s="253"/>
      <c r="Q744" s="253"/>
      <c r="R744" s="253"/>
      <c r="S744" s="253"/>
      <c r="T744" s="25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5" t="s">
        <v>141</v>
      </c>
      <c r="AU744" s="255" t="s">
        <v>85</v>
      </c>
      <c r="AV744" s="14" t="s">
        <v>85</v>
      </c>
      <c r="AW744" s="14" t="s">
        <v>32</v>
      </c>
      <c r="AX744" s="14" t="s">
        <v>75</v>
      </c>
      <c r="AY744" s="255" t="s">
        <v>132</v>
      </c>
    </row>
    <row r="745" s="14" customFormat="1">
      <c r="A745" s="14"/>
      <c r="B745" s="245"/>
      <c r="C745" s="246"/>
      <c r="D745" s="236" t="s">
        <v>141</v>
      </c>
      <c r="E745" s="247" t="s">
        <v>1</v>
      </c>
      <c r="F745" s="248" t="s">
        <v>1046</v>
      </c>
      <c r="G745" s="246"/>
      <c r="H745" s="249">
        <v>30.635000000000002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5" t="s">
        <v>141</v>
      </c>
      <c r="AU745" s="255" t="s">
        <v>85</v>
      </c>
      <c r="AV745" s="14" t="s">
        <v>85</v>
      </c>
      <c r="AW745" s="14" t="s">
        <v>32</v>
      </c>
      <c r="AX745" s="14" t="s">
        <v>75</v>
      </c>
      <c r="AY745" s="255" t="s">
        <v>132</v>
      </c>
    </row>
    <row r="746" s="14" customFormat="1">
      <c r="A746" s="14"/>
      <c r="B746" s="245"/>
      <c r="C746" s="246"/>
      <c r="D746" s="236" t="s">
        <v>141</v>
      </c>
      <c r="E746" s="247" t="s">
        <v>1</v>
      </c>
      <c r="F746" s="248" t="s">
        <v>1047</v>
      </c>
      <c r="G746" s="246"/>
      <c r="H746" s="249">
        <v>427.29000000000002</v>
      </c>
      <c r="I746" s="250"/>
      <c r="J746" s="246"/>
      <c r="K746" s="246"/>
      <c r="L746" s="251"/>
      <c r="M746" s="252"/>
      <c r="N746" s="253"/>
      <c r="O746" s="253"/>
      <c r="P746" s="253"/>
      <c r="Q746" s="253"/>
      <c r="R746" s="253"/>
      <c r="S746" s="253"/>
      <c r="T746" s="25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5" t="s">
        <v>141</v>
      </c>
      <c r="AU746" s="255" t="s">
        <v>85</v>
      </c>
      <c r="AV746" s="14" t="s">
        <v>85</v>
      </c>
      <c r="AW746" s="14" t="s">
        <v>32</v>
      </c>
      <c r="AX746" s="14" t="s">
        <v>75</v>
      </c>
      <c r="AY746" s="255" t="s">
        <v>132</v>
      </c>
    </row>
    <row r="747" s="13" customFormat="1">
      <c r="A747" s="13"/>
      <c r="B747" s="234"/>
      <c r="C747" s="235"/>
      <c r="D747" s="236" t="s">
        <v>141</v>
      </c>
      <c r="E747" s="237" t="s">
        <v>1</v>
      </c>
      <c r="F747" s="238" t="s">
        <v>1048</v>
      </c>
      <c r="G747" s="235"/>
      <c r="H747" s="237" t="s">
        <v>1</v>
      </c>
      <c r="I747" s="239"/>
      <c r="J747" s="235"/>
      <c r="K747" s="235"/>
      <c r="L747" s="240"/>
      <c r="M747" s="241"/>
      <c r="N747" s="242"/>
      <c r="O747" s="242"/>
      <c r="P747" s="242"/>
      <c r="Q747" s="242"/>
      <c r="R747" s="242"/>
      <c r="S747" s="242"/>
      <c r="T747" s="24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4" t="s">
        <v>141</v>
      </c>
      <c r="AU747" s="244" t="s">
        <v>85</v>
      </c>
      <c r="AV747" s="13" t="s">
        <v>83</v>
      </c>
      <c r="AW747" s="13" t="s">
        <v>32</v>
      </c>
      <c r="AX747" s="13" t="s">
        <v>75</v>
      </c>
      <c r="AY747" s="244" t="s">
        <v>132</v>
      </c>
    </row>
    <row r="748" s="14" customFormat="1">
      <c r="A748" s="14"/>
      <c r="B748" s="245"/>
      <c r="C748" s="246"/>
      <c r="D748" s="236" t="s">
        <v>141</v>
      </c>
      <c r="E748" s="247" t="s">
        <v>1</v>
      </c>
      <c r="F748" s="248" t="s">
        <v>1049</v>
      </c>
      <c r="G748" s="246"/>
      <c r="H748" s="249">
        <v>-31.649999999999999</v>
      </c>
      <c r="I748" s="250"/>
      <c r="J748" s="246"/>
      <c r="K748" s="246"/>
      <c r="L748" s="251"/>
      <c r="M748" s="252"/>
      <c r="N748" s="253"/>
      <c r="O748" s="253"/>
      <c r="P748" s="253"/>
      <c r="Q748" s="253"/>
      <c r="R748" s="253"/>
      <c r="S748" s="253"/>
      <c r="T748" s="25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5" t="s">
        <v>141</v>
      </c>
      <c r="AU748" s="255" t="s">
        <v>85</v>
      </c>
      <c r="AV748" s="14" t="s">
        <v>85</v>
      </c>
      <c r="AW748" s="14" t="s">
        <v>32</v>
      </c>
      <c r="AX748" s="14" t="s">
        <v>75</v>
      </c>
      <c r="AY748" s="255" t="s">
        <v>132</v>
      </c>
    </row>
    <row r="749" s="13" customFormat="1">
      <c r="A749" s="13"/>
      <c r="B749" s="234"/>
      <c r="C749" s="235"/>
      <c r="D749" s="236" t="s">
        <v>141</v>
      </c>
      <c r="E749" s="237" t="s">
        <v>1</v>
      </c>
      <c r="F749" s="238" t="s">
        <v>1050</v>
      </c>
      <c r="G749" s="235"/>
      <c r="H749" s="237" t="s">
        <v>1</v>
      </c>
      <c r="I749" s="239"/>
      <c r="J749" s="235"/>
      <c r="K749" s="235"/>
      <c r="L749" s="240"/>
      <c r="M749" s="241"/>
      <c r="N749" s="242"/>
      <c r="O749" s="242"/>
      <c r="P749" s="242"/>
      <c r="Q749" s="242"/>
      <c r="R749" s="242"/>
      <c r="S749" s="242"/>
      <c r="T749" s="24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4" t="s">
        <v>141</v>
      </c>
      <c r="AU749" s="244" t="s">
        <v>85</v>
      </c>
      <c r="AV749" s="13" t="s">
        <v>83</v>
      </c>
      <c r="AW749" s="13" t="s">
        <v>32</v>
      </c>
      <c r="AX749" s="13" t="s">
        <v>75</v>
      </c>
      <c r="AY749" s="244" t="s">
        <v>132</v>
      </c>
    </row>
    <row r="750" s="14" customFormat="1">
      <c r="A750" s="14"/>
      <c r="B750" s="245"/>
      <c r="C750" s="246"/>
      <c r="D750" s="236" t="s">
        <v>141</v>
      </c>
      <c r="E750" s="247" t="s">
        <v>1</v>
      </c>
      <c r="F750" s="248" t="s">
        <v>1051</v>
      </c>
      <c r="G750" s="246"/>
      <c r="H750" s="249">
        <v>76.606999999999999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5" t="s">
        <v>141</v>
      </c>
      <c r="AU750" s="255" t="s">
        <v>85</v>
      </c>
      <c r="AV750" s="14" t="s">
        <v>85</v>
      </c>
      <c r="AW750" s="14" t="s">
        <v>32</v>
      </c>
      <c r="AX750" s="14" t="s">
        <v>75</v>
      </c>
      <c r="AY750" s="255" t="s">
        <v>132</v>
      </c>
    </row>
    <row r="751" s="15" customFormat="1">
      <c r="A751" s="15"/>
      <c r="B751" s="256"/>
      <c r="C751" s="257"/>
      <c r="D751" s="236" t="s">
        <v>141</v>
      </c>
      <c r="E751" s="258" t="s">
        <v>1</v>
      </c>
      <c r="F751" s="259" t="s">
        <v>149</v>
      </c>
      <c r="G751" s="257"/>
      <c r="H751" s="260">
        <v>959.35800000000006</v>
      </c>
      <c r="I751" s="261"/>
      <c r="J751" s="257"/>
      <c r="K751" s="257"/>
      <c r="L751" s="262"/>
      <c r="M751" s="263"/>
      <c r="N751" s="264"/>
      <c r="O751" s="264"/>
      <c r="P751" s="264"/>
      <c r="Q751" s="264"/>
      <c r="R751" s="264"/>
      <c r="S751" s="264"/>
      <c r="T751" s="26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6" t="s">
        <v>141</v>
      </c>
      <c r="AU751" s="266" t="s">
        <v>85</v>
      </c>
      <c r="AV751" s="15" t="s">
        <v>139</v>
      </c>
      <c r="AW751" s="15" t="s">
        <v>32</v>
      </c>
      <c r="AX751" s="15" t="s">
        <v>83</v>
      </c>
      <c r="AY751" s="266" t="s">
        <v>132</v>
      </c>
    </row>
    <row r="752" s="2" customFormat="1" ht="33" customHeight="1">
      <c r="A752" s="39"/>
      <c r="B752" s="40"/>
      <c r="C752" s="220" t="s">
        <v>1052</v>
      </c>
      <c r="D752" s="220" t="s">
        <v>135</v>
      </c>
      <c r="E752" s="221" t="s">
        <v>1053</v>
      </c>
      <c r="F752" s="222" t="s">
        <v>1054</v>
      </c>
      <c r="G752" s="223" t="s">
        <v>166</v>
      </c>
      <c r="H752" s="224">
        <v>10</v>
      </c>
      <c r="I752" s="225"/>
      <c r="J752" s="226">
        <f>ROUND(I752*H752,2)</f>
        <v>0</v>
      </c>
      <c r="K752" s="227"/>
      <c r="L752" s="45"/>
      <c r="M752" s="228" t="s">
        <v>1</v>
      </c>
      <c r="N752" s="229" t="s">
        <v>40</v>
      </c>
      <c r="O752" s="92"/>
      <c r="P752" s="230">
        <f>O752*H752</f>
        <v>0</v>
      </c>
      <c r="Q752" s="230">
        <v>0.00021000000000000001</v>
      </c>
      <c r="R752" s="230">
        <f>Q752*H752</f>
        <v>0.0021000000000000003</v>
      </c>
      <c r="S752" s="230">
        <v>0</v>
      </c>
      <c r="T752" s="231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2" t="s">
        <v>236</v>
      </c>
      <c r="AT752" s="232" t="s">
        <v>135</v>
      </c>
      <c r="AU752" s="232" t="s">
        <v>85</v>
      </c>
      <c r="AY752" s="18" t="s">
        <v>132</v>
      </c>
      <c r="BE752" s="233">
        <f>IF(N752="základní",J752,0)</f>
        <v>0</v>
      </c>
      <c r="BF752" s="233">
        <f>IF(N752="snížená",J752,0)</f>
        <v>0</v>
      </c>
      <c r="BG752" s="233">
        <f>IF(N752="zákl. přenesená",J752,0)</f>
        <v>0</v>
      </c>
      <c r="BH752" s="233">
        <f>IF(N752="sníž. přenesená",J752,0)</f>
        <v>0</v>
      </c>
      <c r="BI752" s="233">
        <f>IF(N752="nulová",J752,0)</f>
        <v>0</v>
      </c>
      <c r="BJ752" s="18" t="s">
        <v>83</v>
      </c>
      <c r="BK752" s="233">
        <f>ROUND(I752*H752,2)</f>
        <v>0</v>
      </c>
      <c r="BL752" s="18" t="s">
        <v>236</v>
      </c>
      <c r="BM752" s="232" t="s">
        <v>1055</v>
      </c>
    </row>
    <row r="753" s="13" customFormat="1">
      <c r="A753" s="13"/>
      <c r="B753" s="234"/>
      <c r="C753" s="235"/>
      <c r="D753" s="236" t="s">
        <v>141</v>
      </c>
      <c r="E753" s="237" t="s">
        <v>1</v>
      </c>
      <c r="F753" s="238" t="s">
        <v>1056</v>
      </c>
      <c r="G753" s="235"/>
      <c r="H753" s="237" t="s">
        <v>1</v>
      </c>
      <c r="I753" s="239"/>
      <c r="J753" s="235"/>
      <c r="K753" s="235"/>
      <c r="L753" s="240"/>
      <c r="M753" s="241"/>
      <c r="N753" s="242"/>
      <c r="O753" s="242"/>
      <c r="P753" s="242"/>
      <c r="Q753" s="242"/>
      <c r="R753" s="242"/>
      <c r="S753" s="242"/>
      <c r="T753" s="24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4" t="s">
        <v>141</v>
      </c>
      <c r="AU753" s="244" t="s">
        <v>85</v>
      </c>
      <c r="AV753" s="13" t="s">
        <v>83</v>
      </c>
      <c r="AW753" s="13" t="s">
        <v>32</v>
      </c>
      <c r="AX753" s="13" t="s">
        <v>75</v>
      </c>
      <c r="AY753" s="244" t="s">
        <v>132</v>
      </c>
    </row>
    <row r="754" s="14" customFormat="1">
      <c r="A754" s="14"/>
      <c r="B754" s="245"/>
      <c r="C754" s="246"/>
      <c r="D754" s="236" t="s">
        <v>141</v>
      </c>
      <c r="E754" s="247" t="s">
        <v>1</v>
      </c>
      <c r="F754" s="248" t="s">
        <v>200</v>
      </c>
      <c r="G754" s="246"/>
      <c r="H754" s="249">
        <v>10</v>
      </c>
      <c r="I754" s="250"/>
      <c r="J754" s="246"/>
      <c r="K754" s="246"/>
      <c r="L754" s="251"/>
      <c r="M754" s="252"/>
      <c r="N754" s="253"/>
      <c r="O754" s="253"/>
      <c r="P754" s="253"/>
      <c r="Q754" s="253"/>
      <c r="R754" s="253"/>
      <c r="S754" s="253"/>
      <c r="T754" s="25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5" t="s">
        <v>141</v>
      </c>
      <c r="AU754" s="255" t="s">
        <v>85</v>
      </c>
      <c r="AV754" s="14" t="s">
        <v>85</v>
      </c>
      <c r="AW754" s="14" t="s">
        <v>32</v>
      </c>
      <c r="AX754" s="14" t="s">
        <v>83</v>
      </c>
      <c r="AY754" s="255" t="s">
        <v>132</v>
      </c>
    </row>
    <row r="755" s="2" customFormat="1" ht="24.15" customHeight="1">
      <c r="A755" s="39"/>
      <c r="B755" s="40"/>
      <c r="C755" s="220" t="s">
        <v>1057</v>
      </c>
      <c r="D755" s="220" t="s">
        <v>135</v>
      </c>
      <c r="E755" s="221" t="s">
        <v>1058</v>
      </c>
      <c r="F755" s="222" t="s">
        <v>1059</v>
      </c>
      <c r="G755" s="223" t="s">
        <v>166</v>
      </c>
      <c r="H755" s="224">
        <v>959.35799999999995</v>
      </c>
      <c r="I755" s="225"/>
      <c r="J755" s="226">
        <f>ROUND(I755*H755,2)</f>
        <v>0</v>
      </c>
      <c r="K755" s="227"/>
      <c r="L755" s="45"/>
      <c r="M755" s="228" t="s">
        <v>1</v>
      </c>
      <c r="N755" s="229" t="s">
        <v>40</v>
      </c>
      <c r="O755" s="92"/>
      <c r="P755" s="230">
        <f>O755*H755</f>
        <v>0</v>
      </c>
      <c r="Q755" s="230">
        <v>0.00029</v>
      </c>
      <c r="R755" s="230">
        <f>Q755*H755</f>
        <v>0.27821382</v>
      </c>
      <c r="S755" s="230">
        <v>0</v>
      </c>
      <c r="T755" s="231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2" t="s">
        <v>236</v>
      </c>
      <c r="AT755" s="232" t="s">
        <v>135</v>
      </c>
      <c r="AU755" s="232" t="s">
        <v>85</v>
      </c>
      <c r="AY755" s="18" t="s">
        <v>132</v>
      </c>
      <c r="BE755" s="233">
        <f>IF(N755="základní",J755,0)</f>
        <v>0</v>
      </c>
      <c r="BF755" s="233">
        <f>IF(N755="snížená",J755,0)</f>
        <v>0</v>
      </c>
      <c r="BG755" s="233">
        <f>IF(N755="zákl. přenesená",J755,0)</f>
        <v>0</v>
      </c>
      <c r="BH755" s="233">
        <f>IF(N755="sníž. přenesená",J755,0)</f>
        <v>0</v>
      </c>
      <c r="BI755" s="233">
        <f>IF(N755="nulová",J755,0)</f>
        <v>0</v>
      </c>
      <c r="BJ755" s="18" t="s">
        <v>83</v>
      </c>
      <c r="BK755" s="233">
        <f>ROUND(I755*H755,2)</f>
        <v>0</v>
      </c>
      <c r="BL755" s="18" t="s">
        <v>236</v>
      </c>
      <c r="BM755" s="232" t="s">
        <v>1060</v>
      </c>
    </row>
    <row r="756" s="2" customFormat="1" ht="24.15" customHeight="1">
      <c r="A756" s="39"/>
      <c r="B756" s="40"/>
      <c r="C756" s="220" t="s">
        <v>1061</v>
      </c>
      <c r="D756" s="220" t="s">
        <v>135</v>
      </c>
      <c r="E756" s="221" t="s">
        <v>1062</v>
      </c>
      <c r="F756" s="222" t="s">
        <v>1063</v>
      </c>
      <c r="G756" s="223" t="s">
        <v>166</v>
      </c>
      <c r="H756" s="224">
        <v>10</v>
      </c>
      <c r="I756" s="225"/>
      <c r="J756" s="226">
        <f>ROUND(I756*H756,2)</f>
        <v>0</v>
      </c>
      <c r="K756" s="227"/>
      <c r="L756" s="45"/>
      <c r="M756" s="228" t="s">
        <v>1</v>
      </c>
      <c r="N756" s="229" t="s">
        <v>40</v>
      </c>
      <c r="O756" s="92"/>
      <c r="P756" s="230">
        <f>O756*H756</f>
        <v>0</v>
      </c>
      <c r="Q756" s="230">
        <v>0.00029</v>
      </c>
      <c r="R756" s="230">
        <f>Q756*H756</f>
        <v>0.0028999999999999998</v>
      </c>
      <c r="S756" s="230">
        <v>0</v>
      </c>
      <c r="T756" s="231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2" t="s">
        <v>236</v>
      </c>
      <c r="AT756" s="232" t="s">
        <v>135</v>
      </c>
      <c r="AU756" s="232" t="s">
        <v>85</v>
      </c>
      <c r="AY756" s="18" t="s">
        <v>132</v>
      </c>
      <c r="BE756" s="233">
        <f>IF(N756="základní",J756,0)</f>
        <v>0</v>
      </c>
      <c r="BF756" s="233">
        <f>IF(N756="snížená",J756,0)</f>
        <v>0</v>
      </c>
      <c r="BG756" s="233">
        <f>IF(N756="zákl. přenesená",J756,0)</f>
        <v>0</v>
      </c>
      <c r="BH756" s="233">
        <f>IF(N756="sníž. přenesená",J756,0)</f>
        <v>0</v>
      </c>
      <c r="BI756" s="233">
        <f>IF(N756="nulová",J756,0)</f>
        <v>0</v>
      </c>
      <c r="BJ756" s="18" t="s">
        <v>83</v>
      </c>
      <c r="BK756" s="233">
        <f>ROUND(I756*H756,2)</f>
        <v>0</v>
      </c>
      <c r="BL756" s="18" t="s">
        <v>236</v>
      </c>
      <c r="BM756" s="232" t="s">
        <v>1064</v>
      </c>
    </row>
    <row r="757" s="13" customFormat="1">
      <c r="A757" s="13"/>
      <c r="B757" s="234"/>
      <c r="C757" s="235"/>
      <c r="D757" s="236" t="s">
        <v>141</v>
      </c>
      <c r="E757" s="237" t="s">
        <v>1</v>
      </c>
      <c r="F757" s="238" t="s">
        <v>1056</v>
      </c>
      <c r="G757" s="235"/>
      <c r="H757" s="237" t="s">
        <v>1</v>
      </c>
      <c r="I757" s="239"/>
      <c r="J757" s="235"/>
      <c r="K757" s="235"/>
      <c r="L757" s="240"/>
      <c r="M757" s="241"/>
      <c r="N757" s="242"/>
      <c r="O757" s="242"/>
      <c r="P757" s="242"/>
      <c r="Q757" s="242"/>
      <c r="R757" s="242"/>
      <c r="S757" s="242"/>
      <c r="T757" s="24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4" t="s">
        <v>141</v>
      </c>
      <c r="AU757" s="244" t="s">
        <v>85</v>
      </c>
      <c r="AV757" s="13" t="s">
        <v>83</v>
      </c>
      <c r="AW757" s="13" t="s">
        <v>32</v>
      </c>
      <c r="AX757" s="13" t="s">
        <v>75</v>
      </c>
      <c r="AY757" s="244" t="s">
        <v>132</v>
      </c>
    </row>
    <row r="758" s="14" customFormat="1">
      <c r="A758" s="14"/>
      <c r="B758" s="245"/>
      <c r="C758" s="246"/>
      <c r="D758" s="236" t="s">
        <v>141</v>
      </c>
      <c r="E758" s="247" t="s">
        <v>1</v>
      </c>
      <c r="F758" s="248" t="s">
        <v>200</v>
      </c>
      <c r="G758" s="246"/>
      <c r="H758" s="249">
        <v>10</v>
      </c>
      <c r="I758" s="250"/>
      <c r="J758" s="246"/>
      <c r="K758" s="246"/>
      <c r="L758" s="251"/>
      <c r="M758" s="252"/>
      <c r="N758" s="253"/>
      <c r="O758" s="253"/>
      <c r="P758" s="253"/>
      <c r="Q758" s="253"/>
      <c r="R758" s="253"/>
      <c r="S758" s="253"/>
      <c r="T758" s="25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5" t="s">
        <v>141</v>
      </c>
      <c r="AU758" s="255" t="s">
        <v>85</v>
      </c>
      <c r="AV758" s="14" t="s">
        <v>85</v>
      </c>
      <c r="AW758" s="14" t="s">
        <v>32</v>
      </c>
      <c r="AX758" s="14" t="s">
        <v>83</v>
      </c>
      <c r="AY758" s="255" t="s">
        <v>132</v>
      </c>
    </row>
    <row r="759" s="2" customFormat="1" ht="33" customHeight="1">
      <c r="A759" s="39"/>
      <c r="B759" s="40"/>
      <c r="C759" s="220" t="s">
        <v>1065</v>
      </c>
      <c r="D759" s="220" t="s">
        <v>135</v>
      </c>
      <c r="E759" s="221" t="s">
        <v>1066</v>
      </c>
      <c r="F759" s="222" t="s">
        <v>1067</v>
      </c>
      <c r="G759" s="223" t="s">
        <v>166</v>
      </c>
      <c r="H759" s="224">
        <v>10</v>
      </c>
      <c r="I759" s="225"/>
      <c r="J759" s="226">
        <f>ROUND(I759*H759,2)</f>
        <v>0</v>
      </c>
      <c r="K759" s="227"/>
      <c r="L759" s="45"/>
      <c r="M759" s="228" t="s">
        <v>1</v>
      </c>
      <c r="N759" s="229" t="s">
        <v>40</v>
      </c>
      <c r="O759" s="92"/>
      <c r="P759" s="230">
        <f>O759*H759</f>
        <v>0</v>
      </c>
      <c r="Q759" s="230">
        <v>1.0000000000000001E-05</v>
      </c>
      <c r="R759" s="230">
        <f>Q759*H759</f>
        <v>0.00010000000000000001</v>
      </c>
      <c r="S759" s="230">
        <v>0</v>
      </c>
      <c r="T759" s="231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2" t="s">
        <v>236</v>
      </c>
      <c r="AT759" s="232" t="s">
        <v>135</v>
      </c>
      <c r="AU759" s="232" t="s">
        <v>85</v>
      </c>
      <c r="AY759" s="18" t="s">
        <v>132</v>
      </c>
      <c r="BE759" s="233">
        <f>IF(N759="základní",J759,0)</f>
        <v>0</v>
      </c>
      <c r="BF759" s="233">
        <f>IF(N759="snížená",J759,0)</f>
        <v>0</v>
      </c>
      <c r="BG759" s="233">
        <f>IF(N759="zákl. přenesená",J759,0)</f>
        <v>0</v>
      </c>
      <c r="BH759" s="233">
        <f>IF(N759="sníž. přenesená",J759,0)</f>
        <v>0</v>
      </c>
      <c r="BI759" s="233">
        <f>IF(N759="nulová",J759,0)</f>
        <v>0</v>
      </c>
      <c r="BJ759" s="18" t="s">
        <v>83</v>
      </c>
      <c r="BK759" s="233">
        <f>ROUND(I759*H759,2)</f>
        <v>0</v>
      </c>
      <c r="BL759" s="18" t="s">
        <v>236</v>
      </c>
      <c r="BM759" s="232" t="s">
        <v>1068</v>
      </c>
    </row>
    <row r="760" s="13" customFormat="1">
      <c r="A760" s="13"/>
      <c r="B760" s="234"/>
      <c r="C760" s="235"/>
      <c r="D760" s="236" t="s">
        <v>141</v>
      </c>
      <c r="E760" s="237" t="s">
        <v>1</v>
      </c>
      <c r="F760" s="238" t="s">
        <v>1056</v>
      </c>
      <c r="G760" s="235"/>
      <c r="H760" s="237" t="s">
        <v>1</v>
      </c>
      <c r="I760" s="239"/>
      <c r="J760" s="235"/>
      <c r="K760" s="235"/>
      <c r="L760" s="240"/>
      <c r="M760" s="241"/>
      <c r="N760" s="242"/>
      <c r="O760" s="242"/>
      <c r="P760" s="242"/>
      <c r="Q760" s="242"/>
      <c r="R760" s="242"/>
      <c r="S760" s="242"/>
      <c r="T760" s="24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4" t="s">
        <v>141</v>
      </c>
      <c r="AU760" s="244" t="s">
        <v>85</v>
      </c>
      <c r="AV760" s="13" t="s">
        <v>83</v>
      </c>
      <c r="AW760" s="13" t="s">
        <v>32</v>
      </c>
      <c r="AX760" s="13" t="s">
        <v>75</v>
      </c>
      <c r="AY760" s="244" t="s">
        <v>132</v>
      </c>
    </row>
    <row r="761" s="13" customFormat="1">
      <c r="A761" s="13"/>
      <c r="B761" s="234"/>
      <c r="C761" s="235"/>
      <c r="D761" s="236" t="s">
        <v>141</v>
      </c>
      <c r="E761" s="237" t="s">
        <v>1</v>
      </c>
      <c r="F761" s="238" t="s">
        <v>1069</v>
      </c>
      <c r="G761" s="235"/>
      <c r="H761" s="237" t="s">
        <v>1</v>
      </c>
      <c r="I761" s="239"/>
      <c r="J761" s="235"/>
      <c r="K761" s="235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141</v>
      </c>
      <c r="AU761" s="244" t="s">
        <v>85</v>
      </c>
      <c r="AV761" s="13" t="s">
        <v>83</v>
      </c>
      <c r="AW761" s="13" t="s">
        <v>32</v>
      </c>
      <c r="AX761" s="13" t="s">
        <v>75</v>
      </c>
      <c r="AY761" s="244" t="s">
        <v>132</v>
      </c>
    </row>
    <row r="762" s="14" customFormat="1">
      <c r="A762" s="14"/>
      <c r="B762" s="245"/>
      <c r="C762" s="246"/>
      <c r="D762" s="236" t="s">
        <v>141</v>
      </c>
      <c r="E762" s="247" t="s">
        <v>1</v>
      </c>
      <c r="F762" s="248" t="s">
        <v>200</v>
      </c>
      <c r="G762" s="246"/>
      <c r="H762" s="249">
        <v>10</v>
      </c>
      <c r="I762" s="250"/>
      <c r="J762" s="246"/>
      <c r="K762" s="246"/>
      <c r="L762" s="251"/>
      <c r="M762" s="290"/>
      <c r="N762" s="291"/>
      <c r="O762" s="291"/>
      <c r="P762" s="291"/>
      <c r="Q762" s="291"/>
      <c r="R762" s="291"/>
      <c r="S762" s="291"/>
      <c r="T762" s="29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5" t="s">
        <v>141</v>
      </c>
      <c r="AU762" s="255" t="s">
        <v>85</v>
      </c>
      <c r="AV762" s="14" t="s">
        <v>85</v>
      </c>
      <c r="AW762" s="14" t="s">
        <v>32</v>
      </c>
      <c r="AX762" s="14" t="s">
        <v>83</v>
      </c>
      <c r="AY762" s="255" t="s">
        <v>132</v>
      </c>
    </row>
    <row r="763" s="2" customFormat="1" ht="6.96" customHeight="1">
      <c r="A763" s="39"/>
      <c r="B763" s="67"/>
      <c r="C763" s="68"/>
      <c r="D763" s="68"/>
      <c r="E763" s="68"/>
      <c r="F763" s="68"/>
      <c r="G763" s="68"/>
      <c r="H763" s="68"/>
      <c r="I763" s="68"/>
      <c r="J763" s="68"/>
      <c r="K763" s="68"/>
      <c r="L763" s="45"/>
      <c r="M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</row>
  </sheetData>
  <sheetProtection sheet="1" autoFilter="0" formatColumns="0" formatRows="0" objects="1" scenarios="1" spinCount="100000" saltValue="SObw5uBL4gvXNdj5sgWoB8jjgpAnz1lxR0QLR8zFf+dKKEvpfhWwpYTfoZzI1DJPctG5a1pAJ3oWLlg5gs8Jzg==" hashValue="XVpiR4ogbcObOhaweIC/VFazScWlovl1esH69DaorfQDc32CtcbKAnnQ9KdAqD9hgdrRIoJJGeWED+CZUMhSuw==" algorithmName="SHA-512" password="CC35"/>
  <autoFilter ref="C132:K762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se změnou užívání č. p. 299, Mnichovo Hradiště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ROUND(J145,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ROUND((SUM(BE145:BE563)),  2)</f>
        <v>0</v>
      </c>
      <c r="G33" s="39"/>
      <c r="H33" s="39"/>
      <c r="I33" s="156">
        <v>0.20999999999999999</v>
      </c>
      <c r="J33" s="155">
        <f>ROUND(((SUM(BE145:BE563))*I33),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ROUND((SUM(BF145:BF563)),  2)</f>
        <v>0</v>
      </c>
      <c r="G34" s="39"/>
      <c r="H34" s="39"/>
      <c r="I34" s="156">
        <v>0.12</v>
      </c>
      <c r="J34" s="155">
        <f>ROUND(((SUM(BF145:BF563))*I34),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ROUND((SUM(BG145:BG563)),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ROUND((SUM(BH145:BH563)),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ROUND((SUM(BI145:BI563)),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se změnou užívání č. p. 299, Mnichovo Hradiště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02 - Profese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Mnichovo Hradiště</v>
      </c>
      <c r="G89" s="41"/>
      <c r="H89" s="41"/>
      <c r="I89" s="33" t="s">
        <v>22</v>
      </c>
      <c r="J89" s="80" t="str">
        <f>IF(J12="","",J12)</f>
        <v>30. 7. 2025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Mnichovo Hradiště</v>
      </c>
      <c r="G91" s="41"/>
      <c r="H91" s="41"/>
      <c r="I91" s="33" t="s">
        <v>30</v>
      </c>
      <c r="J91" s="37" t="str">
        <f>E21</f>
        <v>ANITAS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ANITAS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J145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J146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J147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J156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1071</v>
      </c>
      <c r="E100" s="189"/>
      <c r="F100" s="189"/>
      <c r="G100" s="189"/>
      <c r="H100" s="189"/>
      <c r="I100" s="189"/>
      <c r="J100" s="190">
        <f>J174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103</v>
      </c>
      <c r="E101" s="189"/>
      <c r="F101" s="189"/>
      <c r="G101" s="189"/>
      <c r="H101" s="189"/>
      <c r="I101" s="189"/>
      <c r="J101" s="190">
        <f>J179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104</v>
      </c>
      <c r="E102" s="189"/>
      <c r="F102" s="189"/>
      <c r="G102" s="189"/>
      <c r="H102" s="189"/>
      <c r="I102" s="189"/>
      <c r="J102" s="190">
        <f>J201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105</v>
      </c>
      <c r="E103" s="189"/>
      <c r="F103" s="189"/>
      <c r="G103" s="189"/>
      <c r="H103" s="189"/>
      <c r="I103" s="189"/>
      <c r="J103" s="190">
        <f>J207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106</v>
      </c>
      <c r="E104" s="183"/>
      <c r="F104" s="183"/>
      <c r="G104" s="183"/>
      <c r="H104" s="183"/>
      <c r="I104" s="183"/>
      <c r="J104" s="184">
        <f>J209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107</v>
      </c>
      <c r="E105" s="189"/>
      <c r="F105" s="189"/>
      <c r="G105" s="189"/>
      <c r="H105" s="189"/>
      <c r="I105" s="189"/>
      <c r="J105" s="190">
        <f>J210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1072</v>
      </c>
      <c r="E106" s="189"/>
      <c r="F106" s="189"/>
      <c r="G106" s="189"/>
      <c r="H106" s="189"/>
      <c r="I106" s="189"/>
      <c r="J106" s="190">
        <f>J220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1073</v>
      </c>
      <c r="E107" s="189"/>
      <c r="F107" s="189"/>
      <c r="G107" s="189"/>
      <c r="H107" s="189"/>
      <c r="I107" s="189"/>
      <c r="J107" s="190">
        <f>J240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1074</v>
      </c>
      <c r="E108" s="189"/>
      <c r="F108" s="189"/>
      <c r="G108" s="189"/>
      <c r="H108" s="189"/>
      <c r="I108" s="189"/>
      <c r="J108" s="190">
        <f>J269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1075</v>
      </c>
      <c r="E109" s="189"/>
      <c r="F109" s="189"/>
      <c r="G109" s="189"/>
      <c r="H109" s="189"/>
      <c r="I109" s="189"/>
      <c r="J109" s="190">
        <f>J286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1076</v>
      </c>
      <c r="E110" s="189"/>
      <c r="F110" s="189"/>
      <c r="G110" s="189"/>
      <c r="H110" s="189"/>
      <c r="I110" s="189"/>
      <c r="J110" s="190">
        <f>J290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1077</v>
      </c>
      <c r="E111" s="189"/>
      <c r="F111" s="189"/>
      <c r="G111" s="189"/>
      <c r="H111" s="189"/>
      <c r="I111" s="189"/>
      <c r="J111" s="190">
        <f>J292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1078</v>
      </c>
      <c r="E112" s="189"/>
      <c r="F112" s="189"/>
      <c r="G112" s="189"/>
      <c r="H112" s="189"/>
      <c r="I112" s="189"/>
      <c r="J112" s="190">
        <f>J336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1079</v>
      </c>
      <c r="E113" s="189"/>
      <c r="F113" s="189"/>
      <c r="G113" s="189"/>
      <c r="H113" s="189"/>
      <c r="I113" s="189"/>
      <c r="J113" s="190">
        <f>J339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1080</v>
      </c>
      <c r="E114" s="189"/>
      <c r="F114" s="189"/>
      <c r="G114" s="189"/>
      <c r="H114" s="189"/>
      <c r="I114" s="189"/>
      <c r="J114" s="190">
        <f>J427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1081</v>
      </c>
      <c r="E115" s="189"/>
      <c r="F115" s="189"/>
      <c r="G115" s="189"/>
      <c r="H115" s="189"/>
      <c r="I115" s="189"/>
      <c r="J115" s="190">
        <f>J449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86"/>
      <c r="C116" s="187"/>
      <c r="D116" s="188" t="s">
        <v>1082</v>
      </c>
      <c r="E116" s="189"/>
      <c r="F116" s="189"/>
      <c r="G116" s="189"/>
      <c r="H116" s="189"/>
      <c r="I116" s="189"/>
      <c r="J116" s="190">
        <f>J450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86"/>
      <c r="C117" s="187"/>
      <c r="D117" s="188" t="s">
        <v>1083</v>
      </c>
      <c r="E117" s="189"/>
      <c r="F117" s="189"/>
      <c r="G117" s="189"/>
      <c r="H117" s="189"/>
      <c r="I117" s="189"/>
      <c r="J117" s="190">
        <f>J461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86"/>
      <c r="C118" s="187"/>
      <c r="D118" s="188" t="s">
        <v>1084</v>
      </c>
      <c r="E118" s="189"/>
      <c r="F118" s="189"/>
      <c r="G118" s="189"/>
      <c r="H118" s="189"/>
      <c r="I118" s="189"/>
      <c r="J118" s="190">
        <f>J473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108</v>
      </c>
      <c r="E119" s="189"/>
      <c r="F119" s="189"/>
      <c r="G119" s="189"/>
      <c r="H119" s="189"/>
      <c r="I119" s="189"/>
      <c r="J119" s="190">
        <f>J491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109</v>
      </c>
      <c r="E120" s="189"/>
      <c r="F120" s="189"/>
      <c r="G120" s="189"/>
      <c r="H120" s="189"/>
      <c r="I120" s="189"/>
      <c r="J120" s="190">
        <f>J503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1085</v>
      </c>
      <c r="E121" s="189"/>
      <c r="F121" s="189"/>
      <c r="G121" s="189"/>
      <c r="H121" s="189"/>
      <c r="I121" s="189"/>
      <c r="J121" s="190">
        <f>J525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111</v>
      </c>
      <c r="E122" s="189"/>
      <c r="F122" s="189"/>
      <c r="G122" s="189"/>
      <c r="H122" s="189"/>
      <c r="I122" s="189"/>
      <c r="J122" s="190">
        <f>J527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114</v>
      </c>
      <c r="E123" s="189"/>
      <c r="F123" s="189"/>
      <c r="G123" s="189"/>
      <c r="H123" s="189"/>
      <c r="I123" s="189"/>
      <c r="J123" s="190">
        <f>J532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116</v>
      </c>
      <c r="E124" s="189"/>
      <c r="F124" s="189"/>
      <c r="G124" s="189"/>
      <c r="H124" s="189"/>
      <c r="I124" s="189"/>
      <c r="J124" s="190">
        <f>J550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80"/>
      <c r="C125" s="181"/>
      <c r="D125" s="182" t="s">
        <v>1086</v>
      </c>
      <c r="E125" s="183"/>
      <c r="F125" s="183"/>
      <c r="G125" s="183"/>
      <c r="H125" s="183"/>
      <c r="I125" s="183"/>
      <c r="J125" s="184">
        <f>J555</f>
        <v>0</v>
      </c>
      <c r="K125" s="181"/>
      <c r="L125" s="185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2" customFormat="1" ht="21.84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31" s="2" customFormat="1" ht="6.96" customHeight="1">
      <c r="A131" s="39"/>
      <c r="B131" s="69"/>
      <c r="C131" s="70"/>
      <c r="D131" s="70"/>
      <c r="E131" s="70"/>
      <c r="F131" s="70"/>
      <c r="G131" s="70"/>
      <c r="H131" s="70"/>
      <c r="I131" s="70"/>
      <c r="J131" s="70"/>
      <c r="K131" s="70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4.96" customHeight="1">
      <c r="A132" s="39"/>
      <c r="B132" s="40"/>
      <c r="C132" s="24" t="s">
        <v>117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16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175" t="str">
        <f>E7</f>
        <v>Stavební úpravy se změnou užívání č. p. 299, Mnichovo Hradiště</v>
      </c>
      <c r="F135" s="33"/>
      <c r="G135" s="33"/>
      <c r="H135" s="33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93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77" t="str">
        <f>E9</f>
        <v xml:space="preserve">SO 02 - Profese </v>
      </c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20</v>
      </c>
      <c r="D139" s="41"/>
      <c r="E139" s="41"/>
      <c r="F139" s="28" t="str">
        <f>F12</f>
        <v>Mnichovo Hradiště</v>
      </c>
      <c r="G139" s="41"/>
      <c r="H139" s="41"/>
      <c r="I139" s="33" t="s">
        <v>22</v>
      </c>
      <c r="J139" s="80" t="str">
        <f>IF(J12="","",J12)</f>
        <v>30. 7. 2025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24</v>
      </c>
      <c r="D141" s="41"/>
      <c r="E141" s="41"/>
      <c r="F141" s="28" t="str">
        <f>E15</f>
        <v>Město Mnichovo Hradiště</v>
      </c>
      <c r="G141" s="41"/>
      <c r="H141" s="41"/>
      <c r="I141" s="33" t="s">
        <v>30</v>
      </c>
      <c r="J141" s="37" t="str">
        <f>E21</f>
        <v>ANITAS s.r.o.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28</v>
      </c>
      <c r="D142" s="41"/>
      <c r="E142" s="41"/>
      <c r="F142" s="28" t="str">
        <f>IF(E18="","",E18)</f>
        <v>Vyplň údaj</v>
      </c>
      <c r="G142" s="41"/>
      <c r="H142" s="41"/>
      <c r="I142" s="33" t="s">
        <v>33</v>
      </c>
      <c r="J142" s="37" t="str">
        <f>E24</f>
        <v>ANITAS s.r.o.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0.32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11" customFormat="1" ht="29.28" customHeight="1">
      <c r="A144" s="192"/>
      <c r="B144" s="193"/>
      <c r="C144" s="194" t="s">
        <v>118</v>
      </c>
      <c r="D144" s="195" t="s">
        <v>60</v>
      </c>
      <c r="E144" s="195" t="s">
        <v>56</v>
      </c>
      <c r="F144" s="195" t="s">
        <v>57</v>
      </c>
      <c r="G144" s="195" t="s">
        <v>119</v>
      </c>
      <c r="H144" s="195" t="s">
        <v>120</v>
      </c>
      <c r="I144" s="195" t="s">
        <v>121</v>
      </c>
      <c r="J144" s="196" t="s">
        <v>97</v>
      </c>
      <c r="K144" s="197" t="s">
        <v>122</v>
      </c>
      <c r="L144" s="198"/>
      <c r="M144" s="101" t="s">
        <v>1</v>
      </c>
      <c r="N144" s="102" t="s">
        <v>39</v>
      </c>
      <c r="O144" s="102" t="s">
        <v>123</v>
      </c>
      <c r="P144" s="102" t="s">
        <v>124</v>
      </c>
      <c r="Q144" s="102" t="s">
        <v>125</v>
      </c>
      <c r="R144" s="102" t="s">
        <v>126</v>
      </c>
      <c r="S144" s="102" t="s">
        <v>127</v>
      </c>
      <c r="T144" s="103" t="s">
        <v>128</v>
      </c>
      <c r="U144" s="192"/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</row>
    <row r="145" s="2" customFormat="1" ht="22.8" customHeight="1">
      <c r="A145" s="39"/>
      <c r="B145" s="40"/>
      <c r="C145" s="108" t="s">
        <v>129</v>
      </c>
      <c r="D145" s="41"/>
      <c r="E145" s="41"/>
      <c r="F145" s="41"/>
      <c r="G145" s="41"/>
      <c r="H145" s="41"/>
      <c r="I145" s="41"/>
      <c r="J145" s="199">
        <f>BK145</f>
        <v>0</v>
      </c>
      <c r="K145" s="41"/>
      <c r="L145" s="45"/>
      <c r="M145" s="104"/>
      <c r="N145" s="200"/>
      <c r="O145" s="105"/>
      <c r="P145" s="201">
        <f>P146+P209+P555</f>
        <v>0</v>
      </c>
      <c r="Q145" s="105"/>
      <c r="R145" s="201">
        <f>R146+R209+R555</f>
        <v>5.6554379000000008</v>
      </c>
      <c r="S145" s="105"/>
      <c r="T145" s="202">
        <f>T146+T209+T555</f>
        <v>7.562196000000001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74</v>
      </c>
      <c r="AU145" s="18" t="s">
        <v>99</v>
      </c>
      <c r="BK145" s="203">
        <f>BK146+BK209+BK555</f>
        <v>0</v>
      </c>
    </row>
    <row r="146" s="12" customFormat="1" ht="25.92" customHeight="1">
      <c r="A146" s="12"/>
      <c r="B146" s="204"/>
      <c r="C146" s="205"/>
      <c r="D146" s="206" t="s">
        <v>74</v>
      </c>
      <c r="E146" s="207" t="s">
        <v>130</v>
      </c>
      <c r="F146" s="207" t="s">
        <v>131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P147+P156+P174+P179+P201+P207</f>
        <v>0</v>
      </c>
      <c r="Q146" s="212"/>
      <c r="R146" s="213">
        <f>R147+R156+R174+R179+R201+R207</f>
        <v>0.39104529999999998</v>
      </c>
      <c r="S146" s="212"/>
      <c r="T146" s="214">
        <f>T147+T156+T174+T179+T201+T207</f>
        <v>1.5003099999999998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83</v>
      </c>
      <c r="AT146" s="216" t="s">
        <v>74</v>
      </c>
      <c r="AU146" s="216" t="s">
        <v>75</v>
      </c>
      <c r="AY146" s="215" t="s">
        <v>132</v>
      </c>
      <c r="BK146" s="217">
        <f>BK147+BK156+BK174+BK179+BK201+BK207</f>
        <v>0</v>
      </c>
    </row>
    <row r="147" s="12" customFormat="1" ht="22.8" customHeight="1">
      <c r="A147" s="12"/>
      <c r="B147" s="204"/>
      <c r="C147" s="205"/>
      <c r="D147" s="206" t="s">
        <v>74</v>
      </c>
      <c r="E147" s="218" t="s">
        <v>133</v>
      </c>
      <c r="F147" s="218" t="s">
        <v>134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SUM(P148:P155)</f>
        <v>0</v>
      </c>
      <c r="Q147" s="212"/>
      <c r="R147" s="213">
        <f>SUM(R148:R155)</f>
        <v>0.23975719999999998</v>
      </c>
      <c r="S147" s="212"/>
      <c r="T147" s="214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83</v>
      </c>
      <c r="AT147" s="216" t="s">
        <v>74</v>
      </c>
      <c r="AU147" s="216" t="s">
        <v>83</v>
      </c>
      <c r="AY147" s="215" t="s">
        <v>132</v>
      </c>
      <c r="BK147" s="217">
        <f>SUM(BK148:BK155)</f>
        <v>0</v>
      </c>
    </row>
    <row r="148" s="2" customFormat="1" ht="33" customHeight="1">
      <c r="A148" s="39"/>
      <c r="B148" s="40"/>
      <c r="C148" s="220" t="s">
        <v>83</v>
      </c>
      <c r="D148" s="220" t="s">
        <v>135</v>
      </c>
      <c r="E148" s="221" t="s">
        <v>1087</v>
      </c>
      <c r="F148" s="222" t="s">
        <v>1088</v>
      </c>
      <c r="G148" s="223" t="s">
        <v>138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40</v>
      </c>
      <c r="O148" s="92"/>
      <c r="P148" s="230">
        <f>O148*H148</f>
        <v>0</v>
      </c>
      <c r="Q148" s="230">
        <v>0.022280000000000001</v>
      </c>
      <c r="R148" s="230">
        <f>Q148*H148</f>
        <v>0.022280000000000001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139</v>
      </c>
      <c r="AT148" s="232" t="s">
        <v>135</v>
      </c>
      <c r="AU148" s="232" t="s">
        <v>85</v>
      </c>
      <c r="AY148" s="18" t="s">
        <v>132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83</v>
      </c>
      <c r="BK148" s="233">
        <f>ROUND(I148*H148,2)</f>
        <v>0</v>
      </c>
      <c r="BL148" s="18" t="s">
        <v>139</v>
      </c>
      <c r="BM148" s="232" t="s">
        <v>1089</v>
      </c>
    </row>
    <row r="149" s="2" customFormat="1" ht="24.15" customHeight="1">
      <c r="A149" s="39"/>
      <c r="B149" s="40"/>
      <c r="C149" s="220" t="s">
        <v>85</v>
      </c>
      <c r="D149" s="220" t="s">
        <v>135</v>
      </c>
      <c r="E149" s="221" t="s">
        <v>1090</v>
      </c>
      <c r="F149" s="222" t="s">
        <v>1091</v>
      </c>
      <c r="G149" s="223" t="s">
        <v>166</v>
      </c>
      <c r="H149" s="224">
        <v>3.5099999999999998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40</v>
      </c>
      <c r="O149" s="92"/>
      <c r="P149" s="230">
        <f>O149*H149</f>
        <v>0</v>
      </c>
      <c r="Q149" s="230">
        <v>0.061719999999999997</v>
      </c>
      <c r="R149" s="230">
        <f>Q149*H149</f>
        <v>0.21663719999999997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139</v>
      </c>
      <c r="AT149" s="232" t="s">
        <v>135</v>
      </c>
      <c r="AU149" s="232" t="s">
        <v>85</v>
      </c>
      <c r="AY149" s="18" t="s">
        <v>132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83</v>
      </c>
      <c r="BK149" s="233">
        <f>ROUND(I149*H149,2)</f>
        <v>0</v>
      </c>
      <c r="BL149" s="18" t="s">
        <v>139</v>
      </c>
      <c r="BM149" s="232" t="s">
        <v>1092</v>
      </c>
    </row>
    <row r="150" s="13" customFormat="1">
      <c r="A150" s="13"/>
      <c r="B150" s="234"/>
      <c r="C150" s="235"/>
      <c r="D150" s="236" t="s">
        <v>141</v>
      </c>
      <c r="E150" s="237" t="s">
        <v>1</v>
      </c>
      <c r="F150" s="238" t="s">
        <v>1093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141</v>
      </c>
      <c r="AU150" s="244" t="s">
        <v>85</v>
      </c>
      <c r="AV150" s="13" t="s">
        <v>83</v>
      </c>
      <c r="AW150" s="13" t="s">
        <v>32</v>
      </c>
      <c r="AX150" s="13" t="s">
        <v>75</v>
      </c>
      <c r="AY150" s="244" t="s">
        <v>132</v>
      </c>
    </row>
    <row r="151" s="14" customFormat="1">
      <c r="A151" s="14"/>
      <c r="B151" s="245"/>
      <c r="C151" s="246"/>
      <c r="D151" s="236" t="s">
        <v>141</v>
      </c>
      <c r="E151" s="247" t="s">
        <v>1</v>
      </c>
      <c r="F151" s="248" t="s">
        <v>1094</v>
      </c>
      <c r="G151" s="246"/>
      <c r="H151" s="249">
        <v>3.8700000000000001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141</v>
      </c>
      <c r="AU151" s="255" t="s">
        <v>85</v>
      </c>
      <c r="AV151" s="14" t="s">
        <v>85</v>
      </c>
      <c r="AW151" s="14" t="s">
        <v>32</v>
      </c>
      <c r="AX151" s="14" t="s">
        <v>75</v>
      </c>
      <c r="AY151" s="255" t="s">
        <v>132</v>
      </c>
    </row>
    <row r="152" s="14" customFormat="1">
      <c r="A152" s="14"/>
      <c r="B152" s="245"/>
      <c r="C152" s="246"/>
      <c r="D152" s="236" t="s">
        <v>141</v>
      </c>
      <c r="E152" s="247" t="s">
        <v>1</v>
      </c>
      <c r="F152" s="248" t="s">
        <v>1095</v>
      </c>
      <c r="G152" s="246"/>
      <c r="H152" s="249">
        <v>-0.35999999999999999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141</v>
      </c>
      <c r="AU152" s="255" t="s">
        <v>85</v>
      </c>
      <c r="AV152" s="14" t="s">
        <v>85</v>
      </c>
      <c r="AW152" s="14" t="s">
        <v>32</v>
      </c>
      <c r="AX152" s="14" t="s">
        <v>75</v>
      </c>
      <c r="AY152" s="255" t="s">
        <v>132</v>
      </c>
    </row>
    <row r="153" s="15" customFormat="1">
      <c r="A153" s="15"/>
      <c r="B153" s="256"/>
      <c r="C153" s="257"/>
      <c r="D153" s="236" t="s">
        <v>141</v>
      </c>
      <c r="E153" s="258" t="s">
        <v>1</v>
      </c>
      <c r="F153" s="259" t="s">
        <v>149</v>
      </c>
      <c r="G153" s="257"/>
      <c r="H153" s="260">
        <v>3.5099999999999998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141</v>
      </c>
      <c r="AU153" s="266" t="s">
        <v>85</v>
      </c>
      <c r="AV153" s="15" t="s">
        <v>139</v>
      </c>
      <c r="AW153" s="15" t="s">
        <v>32</v>
      </c>
      <c r="AX153" s="15" t="s">
        <v>83</v>
      </c>
      <c r="AY153" s="266" t="s">
        <v>132</v>
      </c>
    </row>
    <row r="154" s="2" customFormat="1" ht="24.15" customHeight="1">
      <c r="A154" s="39"/>
      <c r="B154" s="40"/>
      <c r="C154" s="220" t="s">
        <v>133</v>
      </c>
      <c r="D154" s="220" t="s">
        <v>135</v>
      </c>
      <c r="E154" s="221" t="s">
        <v>1096</v>
      </c>
      <c r="F154" s="222" t="s">
        <v>1097</v>
      </c>
      <c r="G154" s="223" t="s">
        <v>230</v>
      </c>
      <c r="H154" s="224">
        <v>6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40</v>
      </c>
      <c r="O154" s="92"/>
      <c r="P154" s="230">
        <f>O154*H154</f>
        <v>0</v>
      </c>
      <c r="Q154" s="230">
        <v>0.00013999999999999999</v>
      </c>
      <c r="R154" s="230">
        <f>Q154*H154</f>
        <v>0.00083999999999999993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139</v>
      </c>
      <c r="AT154" s="232" t="s">
        <v>135</v>
      </c>
      <c r="AU154" s="232" t="s">
        <v>85</v>
      </c>
      <c r="AY154" s="18" t="s">
        <v>132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83</v>
      </c>
      <c r="BK154" s="233">
        <f>ROUND(I154*H154,2)</f>
        <v>0</v>
      </c>
      <c r="BL154" s="18" t="s">
        <v>139</v>
      </c>
      <c r="BM154" s="232" t="s">
        <v>1098</v>
      </c>
    </row>
    <row r="155" s="14" customFormat="1">
      <c r="A155" s="14"/>
      <c r="B155" s="245"/>
      <c r="C155" s="246"/>
      <c r="D155" s="236" t="s">
        <v>141</v>
      </c>
      <c r="E155" s="247" t="s">
        <v>1</v>
      </c>
      <c r="F155" s="248" t="s">
        <v>1099</v>
      </c>
      <c r="G155" s="246"/>
      <c r="H155" s="249">
        <v>6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141</v>
      </c>
      <c r="AU155" s="255" t="s">
        <v>85</v>
      </c>
      <c r="AV155" s="14" t="s">
        <v>85</v>
      </c>
      <c r="AW155" s="14" t="s">
        <v>32</v>
      </c>
      <c r="AX155" s="14" t="s">
        <v>83</v>
      </c>
      <c r="AY155" s="255" t="s">
        <v>132</v>
      </c>
    </row>
    <row r="156" s="12" customFormat="1" ht="22.8" customHeight="1">
      <c r="A156" s="12"/>
      <c r="B156" s="204"/>
      <c r="C156" s="205"/>
      <c r="D156" s="206" t="s">
        <v>74</v>
      </c>
      <c r="E156" s="218" t="s">
        <v>170</v>
      </c>
      <c r="F156" s="218" t="s">
        <v>171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SUM(P157:P173)</f>
        <v>0</v>
      </c>
      <c r="Q156" s="212"/>
      <c r="R156" s="213">
        <f>SUM(R157:R173)</f>
        <v>0.0435281</v>
      </c>
      <c r="S156" s="212"/>
      <c r="T156" s="214">
        <f>SUM(T157:T173)</f>
        <v>0.0040000000000000001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83</v>
      </c>
      <c r="AT156" s="216" t="s">
        <v>74</v>
      </c>
      <c r="AU156" s="216" t="s">
        <v>83</v>
      </c>
      <c r="AY156" s="215" t="s">
        <v>132</v>
      </c>
      <c r="BK156" s="217">
        <f>SUM(BK157:BK173)</f>
        <v>0</v>
      </c>
    </row>
    <row r="157" s="2" customFormat="1" ht="21.75" customHeight="1">
      <c r="A157" s="39"/>
      <c r="B157" s="40"/>
      <c r="C157" s="220" t="s">
        <v>139</v>
      </c>
      <c r="D157" s="220" t="s">
        <v>135</v>
      </c>
      <c r="E157" s="221" t="s">
        <v>1100</v>
      </c>
      <c r="F157" s="222" t="s">
        <v>1101</v>
      </c>
      <c r="G157" s="223" t="s">
        <v>166</v>
      </c>
      <c r="H157" s="224">
        <v>0.20999999999999999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40</v>
      </c>
      <c r="O157" s="92"/>
      <c r="P157" s="230">
        <f>O157*H157</f>
        <v>0</v>
      </c>
      <c r="Q157" s="230">
        <v>0.056000000000000001</v>
      </c>
      <c r="R157" s="230">
        <f>Q157*H157</f>
        <v>0.01176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139</v>
      </c>
      <c r="AT157" s="232" t="s">
        <v>135</v>
      </c>
      <c r="AU157" s="232" t="s">
        <v>85</v>
      </c>
      <c r="AY157" s="18" t="s">
        <v>132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83</v>
      </c>
      <c r="BK157" s="233">
        <f>ROUND(I157*H157,2)</f>
        <v>0</v>
      </c>
      <c r="BL157" s="18" t="s">
        <v>139</v>
      </c>
      <c r="BM157" s="232" t="s">
        <v>1102</v>
      </c>
    </row>
    <row r="158" s="14" customFormat="1">
      <c r="A158" s="14"/>
      <c r="B158" s="245"/>
      <c r="C158" s="246"/>
      <c r="D158" s="236" t="s">
        <v>141</v>
      </c>
      <c r="E158" s="247" t="s">
        <v>1</v>
      </c>
      <c r="F158" s="248" t="s">
        <v>1103</v>
      </c>
      <c r="G158" s="246"/>
      <c r="H158" s="249">
        <v>0.20999999999999999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141</v>
      </c>
      <c r="AU158" s="255" t="s">
        <v>85</v>
      </c>
      <c r="AV158" s="14" t="s">
        <v>85</v>
      </c>
      <c r="AW158" s="14" t="s">
        <v>32</v>
      </c>
      <c r="AX158" s="14" t="s">
        <v>83</v>
      </c>
      <c r="AY158" s="255" t="s">
        <v>132</v>
      </c>
    </row>
    <row r="159" s="2" customFormat="1" ht="21.75" customHeight="1">
      <c r="A159" s="39"/>
      <c r="B159" s="40"/>
      <c r="C159" s="220" t="s">
        <v>163</v>
      </c>
      <c r="D159" s="220" t="s">
        <v>135</v>
      </c>
      <c r="E159" s="221" t="s">
        <v>1104</v>
      </c>
      <c r="F159" s="222" t="s">
        <v>1105</v>
      </c>
      <c r="G159" s="223" t="s">
        <v>166</v>
      </c>
      <c r="H159" s="224">
        <v>3.5099999999999998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40</v>
      </c>
      <c r="O159" s="92"/>
      <c r="P159" s="230">
        <f>O159*H159</f>
        <v>0</v>
      </c>
      <c r="Q159" s="230">
        <v>0.0043800000000000002</v>
      </c>
      <c r="R159" s="230">
        <f>Q159*H159</f>
        <v>0.0153738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139</v>
      </c>
      <c r="AT159" s="232" t="s">
        <v>135</v>
      </c>
      <c r="AU159" s="232" t="s">
        <v>85</v>
      </c>
      <c r="AY159" s="18" t="s">
        <v>132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83</v>
      </c>
      <c r="BK159" s="233">
        <f>ROUND(I159*H159,2)</f>
        <v>0</v>
      </c>
      <c r="BL159" s="18" t="s">
        <v>139</v>
      </c>
      <c r="BM159" s="232" t="s">
        <v>1106</v>
      </c>
    </row>
    <row r="160" s="13" customFormat="1">
      <c r="A160" s="13"/>
      <c r="B160" s="234"/>
      <c r="C160" s="235"/>
      <c r="D160" s="236" t="s">
        <v>141</v>
      </c>
      <c r="E160" s="237" t="s">
        <v>1</v>
      </c>
      <c r="F160" s="238" t="s">
        <v>1093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141</v>
      </c>
      <c r="AU160" s="244" t="s">
        <v>85</v>
      </c>
      <c r="AV160" s="13" t="s">
        <v>83</v>
      </c>
      <c r="AW160" s="13" t="s">
        <v>32</v>
      </c>
      <c r="AX160" s="13" t="s">
        <v>75</v>
      </c>
      <c r="AY160" s="244" t="s">
        <v>132</v>
      </c>
    </row>
    <row r="161" s="14" customFormat="1">
      <c r="A161" s="14"/>
      <c r="B161" s="245"/>
      <c r="C161" s="246"/>
      <c r="D161" s="236" t="s">
        <v>141</v>
      </c>
      <c r="E161" s="247" t="s">
        <v>1</v>
      </c>
      <c r="F161" s="248" t="s">
        <v>1094</v>
      </c>
      <c r="G161" s="246"/>
      <c r="H161" s="249">
        <v>3.8700000000000001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141</v>
      </c>
      <c r="AU161" s="255" t="s">
        <v>85</v>
      </c>
      <c r="AV161" s="14" t="s">
        <v>85</v>
      </c>
      <c r="AW161" s="14" t="s">
        <v>32</v>
      </c>
      <c r="AX161" s="14" t="s">
        <v>75</v>
      </c>
      <c r="AY161" s="255" t="s">
        <v>132</v>
      </c>
    </row>
    <row r="162" s="14" customFormat="1">
      <c r="A162" s="14"/>
      <c r="B162" s="245"/>
      <c r="C162" s="246"/>
      <c r="D162" s="236" t="s">
        <v>141</v>
      </c>
      <c r="E162" s="247" t="s">
        <v>1</v>
      </c>
      <c r="F162" s="248" t="s">
        <v>1095</v>
      </c>
      <c r="G162" s="246"/>
      <c r="H162" s="249">
        <v>-0.35999999999999999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141</v>
      </c>
      <c r="AU162" s="255" t="s">
        <v>85</v>
      </c>
      <c r="AV162" s="14" t="s">
        <v>85</v>
      </c>
      <c r="AW162" s="14" t="s">
        <v>32</v>
      </c>
      <c r="AX162" s="14" t="s">
        <v>75</v>
      </c>
      <c r="AY162" s="255" t="s">
        <v>132</v>
      </c>
    </row>
    <row r="163" s="15" customFormat="1">
      <c r="A163" s="15"/>
      <c r="B163" s="256"/>
      <c r="C163" s="257"/>
      <c r="D163" s="236" t="s">
        <v>141</v>
      </c>
      <c r="E163" s="258" t="s">
        <v>1</v>
      </c>
      <c r="F163" s="259" t="s">
        <v>149</v>
      </c>
      <c r="G163" s="257"/>
      <c r="H163" s="260">
        <v>3.5099999999999998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141</v>
      </c>
      <c r="AU163" s="266" t="s">
        <v>85</v>
      </c>
      <c r="AV163" s="15" t="s">
        <v>139</v>
      </c>
      <c r="AW163" s="15" t="s">
        <v>32</v>
      </c>
      <c r="AX163" s="15" t="s">
        <v>83</v>
      </c>
      <c r="AY163" s="266" t="s">
        <v>132</v>
      </c>
    </row>
    <row r="164" s="2" customFormat="1" ht="21.75" customHeight="1">
      <c r="A164" s="39"/>
      <c r="B164" s="40"/>
      <c r="C164" s="220" t="s">
        <v>170</v>
      </c>
      <c r="D164" s="220" t="s">
        <v>135</v>
      </c>
      <c r="E164" s="221" t="s">
        <v>1107</v>
      </c>
      <c r="F164" s="222" t="s">
        <v>1108</v>
      </c>
      <c r="G164" s="223" t="s">
        <v>166</v>
      </c>
      <c r="H164" s="224">
        <v>0.93000000000000005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40</v>
      </c>
      <c r="O164" s="92"/>
      <c r="P164" s="230">
        <f>O164*H164</f>
        <v>0</v>
      </c>
      <c r="Q164" s="230">
        <v>0.0030000000000000001</v>
      </c>
      <c r="R164" s="230">
        <f>Q164*H164</f>
        <v>0.0027900000000000004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139</v>
      </c>
      <c r="AT164" s="232" t="s">
        <v>135</v>
      </c>
      <c r="AU164" s="232" t="s">
        <v>85</v>
      </c>
      <c r="AY164" s="18" t="s">
        <v>132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83</v>
      </c>
      <c r="BK164" s="233">
        <f>ROUND(I164*H164,2)</f>
        <v>0</v>
      </c>
      <c r="BL164" s="18" t="s">
        <v>139</v>
      </c>
      <c r="BM164" s="232" t="s">
        <v>1109</v>
      </c>
    </row>
    <row r="165" s="13" customFormat="1">
      <c r="A165" s="13"/>
      <c r="B165" s="234"/>
      <c r="C165" s="235"/>
      <c r="D165" s="236" t="s">
        <v>141</v>
      </c>
      <c r="E165" s="237" t="s">
        <v>1</v>
      </c>
      <c r="F165" s="238" t="s">
        <v>1110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141</v>
      </c>
      <c r="AU165" s="244" t="s">
        <v>85</v>
      </c>
      <c r="AV165" s="13" t="s">
        <v>83</v>
      </c>
      <c r="AW165" s="13" t="s">
        <v>32</v>
      </c>
      <c r="AX165" s="13" t="s">
        <v>75</v>
      </c>
      <c r="AY165" s="244" t="s">
        <v>132</v>
      </c>
    </row>
    <row r="166" s="14" customFormat="1">
      <c r="A166" s="14"/>
      <c r="B166" s="245"/>
      <c r="C166" s="246"/>
      <c r="D166" s="236" t="s">
        <v>141</v>
      </c>
      <c r="E166" s="247" t="s">
        <v>1</v>
      </c>
      <c r="F166" s="248" t="s">
        <v>1111</v>
      </c>
      <c r="G166" s="246"/>
      <c r="H166" s="249">
        <v>1.29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141</v>
      </c>
      <c r="AU166" s="255" t="s">
        <v>85</v>
      </c>
      <c r="AV166" s="14" t="s">
        <v>85</v>
      </c>
      <c r="AW166" s="14" t="s">
        <v>32</v>
      </c>
      <c r="AX166" s="14" t="s">
        <v>75</v>
      </c>
      <c r="AY166" s="255" t="s">
        <v>132</v>
      </c>
    </row>
    <row r="167" s="14" customFormat="1">
      <c r="A167" s="14"/>
      <c r="B167" s="245"/>
      <c r="C167" s="246"/>
      <c r="D167" s="236" t="s">
        <v>141</v>
      </c>
      <c r="E167" s="247" t="s">
        <v>1</v>
      </c>
      <c r="F167" s="248" t="s">
        <v>1095</v>
      </c>
      <c r="G167" s="246"/>
      <c r="H167" s="249">
        <v>-0.35999999999999999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141</v>
      </c>
      <c r="AU167" s="255" t="s">
        <v>85</v>
      </c>
      <c r="AV167" s="14" t="s">
        <v>85</v>
      </c>
      <c r="AW167" s="14" t="s">
        <v>32</v>
      </c>
      <c r="AX167" s="14" t="s">
        <v>75</v>
      </c>
      <c r="AY167" s="255" t="s">
        <v>132</v>
      </c>
    </row>
    <row r="168" s="15" customFormat="1">
      <c r="A168" s="15"/>
      <c r="B168" s="256"/>
      <c r="C168" s="257"/>
      <c r="D168" s="236" t="s">
        <v>141</v>
      </c>
      <c r="E168" s="258" t="s">
        <v>1</v>
      </c>
      <c r="F168" s="259" t="s">
        <v>149</v>
      </c>
      <c r="G168" s="257"/>
      <c r="H168" s="260">
        <v>0.93000000000000005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141</v>
      </c>
      <c r="AU168" s="266" t="s">
        <v>85</v>
      </c>
      <c r="AV168" s="15" t="s">
        <v>139</v>
      </c>
      <c r="AW168" s="15" t="s">
        <v>32</v>
      </c>
      <c r="AX168" s="15" t="s">
        <v>83</v>
      </c>
      <c r="AY168" s="266" t="s">
        <v>132</v>
      </c>
    </row>
    <row r="169" s="2" customFormat="1" ht="24.15" customHeight="1">
      <c r="A169" s="39"/>
      <c r="B169" s="40"/>
      <c r="C169" s="220" t="s">
        <v>175</v>
      </c>
      <c r="D169" s="220" t="s">
        <v>135</v>
      </c>
      <c r="E169" s="221" t="s">
        <v>1112</v>
      </c>
      <c r="F169" s="222" t="s">
        <v>1113</v>
      </c>
      <c r="G169" s="223" t="s">
        <v>166</v>
      </c>
      <c r="H169" s="224">
        <v>0.20999999999999999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40</v>
      </c>
      <c r="O169" s="92"/>
      <c r="P169" s="230">
        <f>O169*H169</f>
        <v>0</v>
      </c>
      <c r="Q169" s="230">
        <v>0.043830000000000001</v>
      </c>
      <c r="R169" s="230">
        <f>Q169*H169</f>
        <v>0.0092043000000000003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139</v>
      </c>
      <c r="AT169" s="232" t="s">
        <v>135</v>
      </c>
      <c r="AU169" s="232" t="s">
        <v>85</v>
      </c>
      <c r="AY169" s="18" t="s">
        <v>132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83</v>
      </c>
      <c r="BK169" s="233">
        <f>ROUND(I169*H169,2)</f>
        <v>0</v>
      </c>
      <c r="BL169" s="18" t="s">
        <v>139</v>
      </c>
      <c r="BM169" s="232" t="s">
        <v>1114</v>
      </c>
    </row>
    <row r="170" s="14" customFormat="1">
      <c r="A170" s="14"/>
      <c r="B170" s="245"/>
      <c r="C170" s="246"/>
      <c r="D170" s="236" t="s">
        <v>141</v>
      </c>
      <c r="E170" s="247" t="s">
        <v>1</v>
      </c>
      <c r="F170" s="248" t="s">
        <v>1103</v>
      </c>
      <c r="G170" s="246"/>
      <c r="H170" s="249">
        <v>0.20999999999999999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141</v>
      </c>
      <c r="AU170" s="255" t="s">
        <v>85</v>
      </c>
      <c r="AV170" s="14" t="s">
        <v>85</v>
      </c>
      <c r="AW170" s="14" t="s">
        <v>32</v>
      </c>
      <c r="AX170" s="14" t="s">
        <v>83</v>
      </c>
      <c r="AY170" s="255" t="s">
        <v>132</v>
      </c>
    </row>
    <row r="171" s="2" customFormat="1" ht="24.15" customHeight="1">
      <c r="A171" s="39"/>
      <c r="B171" s="40"/>
      <c r="C171" s="220" t="s">
        <v>189</v>
      </c>
      <c r="D171" s="220" t="s">
        <v>135</v>
      </c>
      <c r="E171" s="221" t="s">
        <v>1115</v>
      </c>
      <c r="F171" s="222" t="s">
        <v>1116</v>
      </c>
      <c r="G171" s="223" t="s">
        <v>166</v>
      </c>
      <c r="H171" s="224">
        <v>20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40</v>
      </c>
      <c r="O171" s="92"/>
      <c r="P171" s="230">
        <f>O171*H171</f>
        <v>0</v>
      </c>
      <c r="Q171" s="230">
        <v>0.00022000000000000001</v>
      </c>
      <c r="R171" s="230">
        <f>Q171*H171</f>
        <v>0.0044000000000000003</v>
      </c>
      <c r="S171" s="230">
        <v>0.00020000000000000001</v>
      </c>
      <c r="T171" s="231">
        <f>S171*H171</f>
        <v>0.0040000000000000001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139</v>
      </c>
      <c r="AT171" s="232" t="s">
        <v>135</v>
      </c>
      <c r="AU171" s="232" t="s">
        <v>85</v>
      </c>
      <c r="AY171" s="18" t="s">
        <v>132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83</v>
      </c>
      <c r="BK171" s="233">
        <f>ROUND(I171*H171,2)</f>
        <v>0</v>
      </c>
      <c r="BL171" s="18" t="s">
        <v>139</v>
      </c>
      <c r="BM171" s="232" t="s">
        <v>1117</v>
      </c>
    </row>
    <row r="172" s="13" customFormat="1">
      <c r="A172" s="13"/>
      <c r="B172" s="234"/>
      <c r="C172" s="235"/>
      <c r="D172" s="236" t="s">
        <v>141</v>
      </c>
      <c r="E172" s="237" t="s">
        <v>1</v>
      </c>
      <c r="F172" s="238" t="s">
        <v>1118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141</v>
      </c>
      <c r="AU172" s="244" t="s">
        <v>85</v>
      </c>
      <c r="AV172" s="13" t="s">
        <v>83</v>
      </c>
      <c r="AW172" s="13" t="s">
        <v>32</v>
      </c>
      <c r="AX172" s="13" t="s">
        <v>75</v>
      </c>
      <c r="AY172" s="244" t="s">
        <v>132</v>
      </c>
    </row>
    <row r="173" s="14" customFormat="1">
      <c r="A173" s="14"/>
      <c r="B173" s="245"/>
      <c r="C173" s="246"/>
      <c r="D173" s="236" t="s">
        <v>141</v>
      </c>
      <c r="E173" s="247" t="s">
        <v>1</v>
      </c>
      <c r="F173" s="248" t="s">
        <v>258</v>
      </c>
      <c r="G173" s="246"/>
      <c r="H173" s="249">
        <v>20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141</v>
      </c>
      <c r="AU173" s="255" t="s">
        <v>85</v>
      </c>
      <c r="AV173" s="14" t="s">
        <v>85</v>
      </c>
      <c r="AW173" s="14" t="s">
        <v>32</v>
      </c>
      <c r="AX173" s="14" t="s">
        <v>83</v>
      </c>
      <c r="AY173" s="255" t="s">
        <v>132</v>
      </c>
    </row>
    <row r="174" s="12" customFormat="1" ht="22.8" customHeight="1">
      <c r="A174" s="12"/>
      <c r="B174" s="204"/>
      <c r="C174" s="205"/>
      <c r="D174" s="206" t="s">
        <v>74</v>
      </c>
      <c r="E174" s="218" t="s">
        <v>189</v>
      </c>
      <c r="F174" s="218" t="s">
        <v>1119</v>
      </c>
      <c r="G174" s="205"/>
      <c r="H174" s="205"/>
      <c r="I174" s="208"/>
      <c r="J174" s="219">
        <f>BK174</f>
        <v>0</v>
      </c>
      <c r="K174" s="205"/>
      <c r="L174" s="210"/>
      <c r="M174" s="211"/>
      <c r="N174" s="212"/>
      <c r="O174" s="212"/>
      <c r="P174" s="213">
        <f>SUM(P175:P178)</f>
        <v>0</v>
      </c>
      <c r="Q174" s="212"/>
      <c r="R174" s="213">
        <f>SUM(R175:R178)</f>
        <v>0.097199999999999995</v>
      </c>
      <c r="S174" s="212"/>
      <c r="T174" s="214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5" t="s">
        <v>83</v>
      </c>
      <c r="AT174" s="216" t="s">
        <v>74</v>
      </c>
      <c r="AU174" s="216" t="s">
        <v>83</v>
      </c>
      <c r="AY174" s="215" t="s">
        <v>132</v>
      </c>
      <c r="BK174" s="217">
        <f>SUM(BK175:BK178)</f>
        <v>0</v>
      </c>
    </row>
    <row r="175" s="2" customFormat="1" ht="16.5" customHeight="1">
      <c r="A175" s="39"/>
      <c r="B175" s="40"/>
      <c r="C175" s="220" t="s">
        <v>194</v>
      </c>
      <c r="D175" s="220" t="s">
        <v>135</v>
      </c>
      <c r="E175" s="221" t="s">
        <v>1120</v>
      </c>
      <c r="F175" s="222" t="s">
        <v>1121</v>
      </c>
      <c r="G175" s="223" t="s">
        <v>138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40</v>
      </c>
      <c r="O175" s="92"/>
      <c r="P175" s="230">
        <f>O175*H175</f>
        <v>0</v>
      </c>
      <c r="Q175" s="230">
        <v>0.089999999999999997</v>
      </c>
      <c r="R175" s="230">
        <f>Q175*H175</f>
        <v>0.089999999999999997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139</v>
      </c>
      <c r="AT175" s="232" t="s">
        <v>135</v>
      </c>
      <c r="AU175" s="232" t="s">
        <v>85</v>
      </c>
      <c r="AY175" s="18" t="s">
        <v>132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83</v>
      </c>
      <c r="BK175" s="233">
        <f>ROUND(I175*H175,2)</f>
        <v>0</v>
      </c>
      <c r="BL175" s="18" t="s">
        <v>139</v>
      </c>
      <c r="BM175" s="232" t="s">
        <v>1122</v>
      </c>
    </row>
    <row r="176" s="13" customFormat="1">
      <c r="A176" s="13"/>
      <c r="B176" s="234"/>
      <c r="C176" s="235"/>
      <c r="D176" s="236" t="s">
        <v>141</v>
      </c>
      <c r="E176" s="237" t="s">
        <v>1</v>
      </c>
      <c r="F176" s="238" t="s">
        <v>1123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141</v>
      </c>
      <c r="AU176" s="244" t="s">
        <v>85</v>
      </c>
      <c r="AV176" s="13" t="s">
        <v>83</v>
      </c>
      <c r="AW176" s="13" t="s">
        <v>32</v>
      </c>
      <c r="AX176" s="13" t="s">
        <v>75</v>
      </c>
      <c r="AY176" s="244" t="s">
        <v>132</v>
      </c>
    </row>
    <row r="177" s="14" customFormat="1">
      <c r="A177" s="14"/>
      <c r="B177" s="245"/>
      <c r="C177" s="246"/>
      <c r="D177" s="236" t="s">
        <v>141</v>
      </c>
      <c r="E177" s="247" t="s">
        <v>1</v>
      </c>
      <c r="F177" s="248" t="s">
        <v>83</v>
      </c>
      <c r="G177" s="246"/>
      <c r="H177" s="249">
        <v>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141</v>
      </c>
      <c r="AU177" s="255" t="s">
        <v>85</v>
      </c>
      <c r="AV177" s="14" t="s">
        <v>85</v>
      </c>
      <c r="AW177" s="14" t="s">
        <v>32</v>
      </c>
      <c r="AX177" s="14" t="s">
        <v>83</v>
      </c>
      <c r="AY177" s="255" t="s">
        <v>132</v>
      </c>
    </row>
    <row r="178" s="2" customFormat="1" ht="37.8" customHeight="1">
      <c r="A178" s="39"/>
      <c r="B178" s="40"/>
      <c r="C178" s="278" t="s">
        <v>200</v>
      </c>
      <c r="D178" s="278" t="s">
        <v>253</v>
      </c>
      <c r="E178" s="279" t="s">
        <v>1124</v>
      </c>
      <c r="F178" s="280" t="s">
        <v>1125</v>
      </c>
      <c r="G178" s="281" t="s">
        <v>138</v>
      </c>
      <c r="H178" s="282">
        <v>1</v>
      </c>
      <c r="I178" s="283"/>
      <c r="J178" s="284">
        <f>ROUND(I178*H178,2)</f>
        <v>0</v>
      </c>
      <c r="K178" s="285"/>
      <c r="L178" s="286"/>
      <c r="M178" s="287" t="s">
        <v>1</v>
      </c>
      <c r="N178" s="288" t="s">
        <v>40</v>
      </c>
      <c r="O178" s="92"/>
      <c r="P178" s="230">
        <f>O178*H178</f>
        <v>0</v>
      </c>
      <c r="Q178" s="230">
        <v>0.0071999999999999998</v>
      </c>
      <c r="R178" s="230">
        <f>Q178*H178</f>
        <v>0.0071999999999999998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189</v>
      </c>
      <c r="AT178" s="232" t="s">
        <v>253</v>
      </c>
      <c r="AU178" s="232" t="s">
        <v>85</v>
      </c>
      <c r="AY178" s="18" t="s">
        <v>132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83</v>
      </c>
      <c r="BK178" s="233">
        <f>ROUND(I178*H178,2)</f>
        <v>0</v>
      </c>
      <c r="BL178" s="18" t="s">
        <v>139</v>
      </c>
      <c r="BM178" s="232" t="s">
        <v>1126</v>
      </c>
    </row>
    <row r="179" s="12" customFormat="1" ht="22.8" customHeight="1">
      <c r="A179" s="12"/>
      <c r="B179" s="204"/>
      <c r="C179" s="205"/>
      <c r="D179" s="206" t="s">
        <v>74</v>
      </c>
      <c r="E179" s="218" t="s">
        <v>194</v>
      </c>
      <c r="F179" s="218" t="s">
        <v>257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SUM(P180:P200)</f>
        <v>0</v>
      </c>
      <c r="Q179" s="212"/>
      <c r="R179" s="213">
        <f>SUM(R180:R200)</f>
        <v>0.01056</v>
      </c>
      <c r="S179" s="212"/>
      <c r="T179" s="214">
        <f>SUM(T180:T200)</f>
        <v>1.4963099999999998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83</v>
      </c>
      <c r="AT179" s="216" t="s">
        <v>74</v>
      </c>
      <c r="AU179" s="216" t="s">
        <v>83</v>
      </c>
      <c r="AY179" s="215" t="s">
        <v>132</v>
      </c>
      <c r="BK179" s="217">
        <f>SUM(BK180:BK200)</f>
        <v>0</v>
      </c>
    </row>
    <row r="180" s="2" customFormat="1" ht="24.15" customHeight="1">
      <c r="A180" s="39"/>
      <c r="B180" s="40"/>
      <c r="C180" s="220" t="s">
        <v>204</v>
      </c>
      <c r="D180" s="220" t="s">
        <v>135</v>
      </c>
      <c r="E180" s="221" t="s">
        <v>1127</v>
      </c>
      <c r="F180" s="222" t="s">
        <v>1128</v>
      </c>
      <c r="G180" s="223" t="s">
        <v>166</v>
      </c>
      <c r="H180" s="224">
        <v>3.8700000000000001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40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0.308</v>
      </c>
      <c r="T180" s="231">
        <f>S180*H180</f>
        <v>1.1919599999999999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139</v>
      </c>
      <c r="AT180" s="232" t="s">
        <v>135</v>
      </c>
      <c r="AU180" s="232" t="s">
        <v>85</v>
      </c>
      <c r="AY180" s="18" t="s">
        <v>132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83</v>
      </c>
      <c r="BK180" s="233">
        <f>ROUND(I180*H180,2)</f>
        <v>0</v>
      </c>
      <c r="BL180" s="18" t="s">
        <v>139</v>
      </c>
      <c r="BM180" s="232" t="s">
        <v>1129</v>
      </c>
    </row>
    <row r="181" s="13" customFormat="1">
      <c r="A181" s="13"/>
      <c r="B181" s="234"/>
      <c r="C181" s="235"/>
      <c r="D181" s="236" t="s">
        <v>141</v>
      </c>
      <c r="E181" s="237" t="s">
        <v>1</v>
      </c>
      <c r="F181" s="238" t="s">
        <v>1093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141</v>
      </c>
      <c r="AU181" s="244" t="s">
        <v>85</v>
      </c>
      <c r="AV181" s="13" t="s">
        <v>83</v>
      </c>
      <c r="AW181" s="13" t="s">
        <v>32</v>
      </c>
      <c r="AX181" s="13" t="s">
        <v>75</v>
      </c>
      <c r="AY181" s="244" t="s">
        <v>132</v>
      </c>
    </row>
    <row r="182" s="14" customFormat="1">
      <c r="A182" s="14"/>
      <c r="B182" s="245"/>
      <c r="C182" s="246"/>
      <c r="D182" s="236" t="s">
        <v>141</v>
      </c>
      <c r="E182" s="247" t="s">
        <v>1</v>
      </c>
      <c r="F182" s="248" t="s">
        <v>1094</v>
      </c>
      <c r="G182" s="246"/>
      <c r="H182" s="249">
        <v>3.8700000000000001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141</v>
      </c>
      <c r="AU182" s="255" t="s">
        <v>85</v>
      </c>
      <c r="AV182" s="14" t="s">
        <v>85</v>
      </c>
      <c r="AW182" s="14" t="s">
        <v>32</v>
      </c>
      <c r="AX182" s="14" t="s">
        <v>83</v>
      </c>
      <c r="AY182" s="255" t="s">
        <v>132</v>
      </c>
    </row>
    <row r="183" s="2" customFormat="1" ht="24.15" customHeight="1">
      <c r="A183" s="39"/>
      <c r="B183" s="40"/>
      <c r="C183" s="220" t="s">
        <v>8</v>
      </c>
      <c r="D183" s="220" t="s">
        <v>135</v>
      </c>
      <c r="E183" s="221" t="s">
        <v>1130</v>
      </c>
      <c r="F183" s="222" t="s">
        <v>1131</v>
      </c>
      <c r="G183" s="223" t="s">
        <v>230</v>
      </c>
      <c r="H183" s="224">
        <v>3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40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0.0089999999999999993</v>
      </c>
      <c r="T183" s="231">
        <f>S183*H183</f>
        <v>0.026999999999999996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139</v>
      </c>
      <c r="AT183" s="232" t="s">
        <v>135</v>
      </c>
      <c r="AU183" s="232" t="s">
        <v>85</v>
      </c>
      <c r="AY183" s="18" t="s">
        <v>132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83</v>
      </c>
      <c r="BK183" s="233">
        <f>ROUND(I183*H183,2)</f>
        <v>0</v>
      </c>
      <c r="BL183" s="18" t="s">
        <v>139</v>
      </c>
      <c r="BM183" s="232" t="s">
        <v>1132</v>
      </c>
    </row>
    <row r="184" s="13" customFormat="1">
      <c r="A184" s="13"/>
      <c r="B184" s="234"/>
      <c r="C184" s="235"/>
      <c r="D184" s="236" t="s">
        <v>141</v>
      </c>
      <c r="E184" s="237" t="s">
        <v>1</v>
      </c>
      <c r="F184" s="238" t="s">
        <v>1133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141</v>
      </c>
      <c r="AU184" s="244" t="s">
        <v>85</v>
      </c>
      <c r="AV184" s="13" t="s">
        <v>83</v>
      </c>
      <c r="AW184" s="13" t="s">
        <v>32</v>
      </c>
      <c r="AX184" s="13" t="s">
        <v>75</v>
      </c>
      <c r="AY184" s="244" t="s">
        <v>132</v>
      </c>
    </row>
    <row r="185" s="14" customFormat="1">
      <c r="A185" s="14"/>
      <c r="B185" s="245"/>
      <c r="C185" s="246"/>
      <c r="D185" s="236" t="s">
        <v>141</v>
      </c>
      <c r="E185" s="247" t="s">
        <v>1</v>
      </c>
      <c r="F185" s="248" t="s">
        <v>133</v>
      </c>
      <c r="G185" s="246"/>
      <c r="H185" s="249">
        <v>3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141</v>
      </c>
      <c r="AU185" s="255" t="s">
        <v>85</v>
      </c>
      <c r="AV185" s="14" t="s">
        <v>85</v>
      </c>
      <c r="AW185" s="14" t="s">
        <v>32</v>
      </c>
      <c r="AX185" s="14" t="s">
        <v>83</v>
      </c>
      <c r="AY185" s="255" t="s">
        <v>132</v>
      </c>
    </row>
    <row r="186" s="2" customFormat="1" ht="24.15" customHeight="1">
      <c r="A186" s="39"/>
      <c r="B186" s="40"/>
      <c r="C186" s="220" t="s">
        <v>215</v>
      </c>
      <c r="D186" s="220" t="s">
        <v>135</v>
      </c>
      <c r="E186" s="221" t="s">
        <v>1134</v>
      </c>
      <c r="F186" s="222" t="s">
        <v>1135</v>
      </c>
      <c r="G186" s="223" t="s">
        <v>230</v>
      </c>
      <c r="H186" s="224">
        <v>0.14999999999999999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40</v>
      </c>
      <c r="O186" s="92"/>
      <c r="P186" s="230">
        <f>O186*H186</f>
        <v>0</v>
      </c>
      <c r="Q186" s="230">
        <v>0.00132</v>
      </c>
      <c r="R186" s="230">
        <f>Q186*H186</f>
        <v>0.00019799999999999999</v>
      </c>
      <c r="S186" s="230">
        <v>0.025000000000000001</v>
      </c>
      <c r="T186" s="231">
        <f>S186*H186</f>
        <v>0.0037499999999999999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139</v>
      </c>
      <c r="AT186" s="232" t="s">
        <v>135</v>
      </c>
      <c r="AU186" s="232" t="s">
        <v>85</v>
      </c>
      <c r="AY186" s="18" t="s">
        <v>132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83</v>
      </c>
      <c r="BK186" s="233">
        <f>ROUND(I186*H186,2)</f>
        <v>0</v>
      </c>
      <c r="BL186" s="18" t="s">
        <v>139</v>
      </c>
      <c r="BM186" s="232" t="s">
        <v>1136</v>
      </c>
    </row>
    <row r="187" s="13" customFormat="1">
      <c r="A187" s="13"/>
      <c r="B187" s="234"/>
      <c r="C187" s="235"/>
      <c r="D187" s="236" t="s">
        <v>141</v>
      </c>
      <c r="E187" s="237" t="s">
        <v>1</v>
      </c>
      <c r="F187" s="238" t="s">
        <v>1137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141</v>
      </c>
      <c r="AU187" s="244" t="s">
        <v>85</v>
      </c>
      <c r="AV187" s="13" t="s">
        <v>83</v>
      </c>
      <c r="AW187" s="13" t="s">
        <v>32</v>
      </c>
      <c r="AX187" s="13" t="s">
        <v>75</v>
      </c>
      <c r="AY187" s="244" t="s">
        <v>132</v>
      </c>
    </row>
    <row r="188" s="14" customFormat="1">
      <c r="A188" s="14"/>
      <c r="B188" s="245"/>
      <c r="C188" s="246"/>
      <c r="D188" s="236" t="s">
        <v>141</v>
      </c>
      <c r="E188" s="247" t="s">
        <v>1</v>
      </c>
      <c r="F188" s="248" t="s">
        <v>1138</v>
      </c>
      <c r="G188" s="246"/>
      <c r="H188" s="249">
        <v>0.14999999999999999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141</v>
      </c>
      <c r="AU188" s="255" t="s">
        <v>85</v>
      </c>
      <c r="AV188" s="14" t="s">
        <v>85</v>
      </c>
      <c r="AW188" s="14" t="s">
        <v>32</v>
      </c>
      <c r="AX188" s="14" t="s">
        <v>83</v>
      </c>
      <c r="AY188" s="255" t="s">
        <v>132</v>
      </c>
    </row>
    <row r="189" s="2" customFormat="1" ht="24.15" customHeight="1">
      <c r="A189" s="39"/>
      <c r="B189" s="40"/>
      <c r="C189" s="220" t="s">
        <v>223</v>
      </c>
      <c r="D189" s="220" t="s">
        <v>135</v>
      </c>
      <c r="E189" s="221" t="s">
        <v>1139</v>
      </c>
      <c r="F189" s="222" t="s">
        <v>1140</v>
      </c>
      <c r="G189" s="223" t="s">
        <v>230</v>
      </c>
      <c r="H189" s="224">
        <v>6.7999999999999998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40</v>
      </c>
      <c r="O189" s="92"/>
      <c r="P189" s="230">
        <f>O189*H189</f>
        <v>0</v>
      </c>
      <c r="Q189" s="230">
        <v>0.00147</v>
      </c>
      <c r="R189" s="230">
        <f>Q189*H189</f>
        <v>0.0099959999999999997</v>
      </c>
      <c r="S189" s="230">
        <v>0.039</v>
      </c>
      <c r="T189" s="231">
        <f>S189*H189</f>
        <v>0.26519999999999999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139</v>
      </c>
      <c r="AT189" s="232" t="s">
        <v>135</v>
      </c>
      <c r="AU189" s="232" t="s">
        <v>85</v>
      </c>
      <c r="AY189" s="18" t="s">
        <v>132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83</v>
      </c>
      <c r="BK189" s="233">
        <f>ROUND(I189*H189,2)</f>
        <v>0</v>
      </c>
      <c r="BL189" s="18" t="s">
        <v>139</v>
      </c>
      <c r="BM189" s="232" t="s">
        <v>1141</v>
      </c>
    </row>
    <row r="190" s="13" customFormat="1">
      <c r="A190" s="13"/>
      <c r="B190" s="234"/>
      <c r="C190" s="235"/>
      <c r="D190" s="236" t="s">
        <v>141</v>
      </c>
      <c r="E190" s="237" t="s">
        <v>1</v>
      </c>
      <c r="F190" s="238" t="s">
        <v>1142</v>
      </c>
      <c r="G190" s="235"/>
      <c r="H190" s="237" t="s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141</v>
      </c>
      <c r="AU190" s="244" t="s">
        <v>85</v>
      </c>
      <c r="AV190" s="13" t="s">
        <v>83</v>
      </c>
      <c r="AW190" s="13" t="s">
        <v>32</v>
      </c>
      <c r="AX190" s="13" t="s">
        <v>75</v>
      </c>
      <c r="AY190" s="244" t="s">
        <v>132</v>
      </c>
    </row>
    <row r="191" s="14" customFormat="1">
      <c r="A191" s="14"/>
      <c r="B191" s="245"/>
      <c r="C191" s="246"/>
      <c r="D191" s="236" t="s">
        <v>141</v>
      </c>
      <c r="E191" s="247" t="s">
        <v>1</v>
      </c>
      <c r="F191" s="248" t="s">
        <v>1143</v>
      </c>
      <c r="G191" s="246"/>
      <c r="H191" s="249">
        <v>4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141</v>
      </c>
      <c r="AU191" s="255" t="s">
        <v>85</v>
      </c>
      <c r="AV191" s="14" t="s">
        <v>85</v>
      </c>
      <c r="AW191" s="14" t="s">
        <v>32</v>
      </c>
      <c r="AX191" s="14" t="s">
        <v>75</v>
      </c>
      <c r="AY191" s="255" t="s">
        <v>132</v>
      </c>
    </row>
    <row r="192" s="16" customFormat="1">
      <c r="A192" s="16"/>
      <c r="B192" s="267"/>
      <c r="C192" s="268"/>
      <c r="D192" s="236" t="s">
        <v>141</v>
      </c>
      <c r="E192" s="269" t="s">
        <v>1</v>
      </c>
      <c r="F192" s="270" t="s">
        <v>180</v>
      </c>
      <c r="G192" s="268"/>
      <c r="H192" s="271">
        <v>4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7" t="s">
        <v>141</v>
      </c>
      <c r="AU192" s="277" t="s">
        <v>85</v>
      </c>
      <c r="AV192" s="16" t="s">
        <v>133</v>
      </c>
      <c r="AW192" s="16" t="s">
        <v>32</v>
      </c>
      <c r="AX192" s="16" t="s">
        <v>75</v>
      </c>
      <c r="AY192" s="277" t="s">
        <v>132</v>
      </c>
    </row>
    <row r="193" s="13" customFormat="1">
      <c r="A193" s="13"/>
      <c r="B193" s="234"/>
      <c r="C193" s="235"/>
      <c r="D193" s="236" t="s">
        <v>141</v>
      </c>
      <c r="E193" s="237" t="s">
        <v>1</v>
      </c>
      <c r="F193" s="238" t="s">
        <v>1144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141</v>
      </c>
      <c r="AU193" s="244" t="s">
        <v>85</v>
      </c>
      <c r="AV193" s="13" t="s">
        <v>83</v>
      </c>
      <c r="AW193" s="13" t="s">
        <v>32</v>
      </c>
      <c r="AX193" s="13" t="s">
        <v>75</v>
      </c>
      <c r="AY193" s="244" t="s">
        <v>132</v>
      </c>
    </row>
    <row r="194" s="14" customFormat="1">
      <c r="A194" s="14"/>
      <c r="B194" s="245"/>
      <c r="C194" s="246"/>
      <c r="D194" s="236" t="s">
        <v>141</v>
      </c>
      <c r="E194" s="247" t="s">
        <v>1</v>
      </c>
      <c r="F194" s="248" t="s">
        <v>1145</v>
      </c>
      <c r="G194" s="246"/>
      <c r="H194" s="249">
        <v>1.3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141</v>
      </c>
      <c r="AU194" s="255" t="s">
        <v>85</v>
      </c>
      <c r="AV194" s="14" t="s">
        <v>85</v>
      </c>
      <c r="AW194" s="14" t="s">
        <v>32</v>
      </c>
      <c r="AX194" s="14" t="s">
        <v>75</v>
      </c>
      <c r="AY194" s="255" t="s">
        <v>132</v>
      </c>
    </row>
    <row r="195" s="14" customFormat="1">
      <c r="A195" s="14"/>
      <c r="B195" s="245"/>
      <c r="C195" s="246"/>
      <c r="D195" s="236" t="s">
        <v>141</v>
      </c>
      <c r="E195" s="247" t="s">
        <v>1</v>
      </c>
      <c r="F195" s="248" t="s">
        <v>1146</v>
      </c>
      <c r="G195" s="246"/>
      <c r="H195" s="249">
        <v>1.5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141</v>
      </c>
      <c r="AU195" s="255" t="s">
        <v>85</v>
      </c>
      <c r="AV195" s="14" t="s">
        <v>85</v>
      </c>
      <c r="AW195" s="14" t="s">
        <v>32</v>
      </c>
      <c r="AX195" s="14" t="s">
        <v>75</v>
      </c>
      <c r="AY195" s="255" t="s">
        <v>132</v>
      </c>
    </row>
    <row r="196" s="16" customFormat="1">
      <c r="A196" s="16"/>
      <c r="B196" s="267"/>
      <c r="C196" s="268"/>
      <c r="D196" s="236" t="s">
        <v>141</v>
      </c>
      <c r="E196" s="269" t="s">
        <v>1</v>
      </c>
      <c r="F196" s="270" t="s">
        <v>180</v>
      </c>
      <c r="G196" s="268"/>
      <c r="H196" s="271">
        <v>2.7999999999999998</v>
      </c>
      <c r="I196" s="272"/>
      <c r="J196" s="268"/>
      <c r="K196" s="268"/>
      <c r="L196" s="273"/>
      <c r="M196" s="274"/>
      <c r="N196" s="275"/>
      <c r="O196" s="275"/>
      <c r="P196" s="275"/>
      <c r="Q196" s="275"/>
      <c r="R196" s="275"/>
      <c r="S196" s="275"/>
      <c r="T196" s="27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7" t="s">
        <v>141</v>
      </c>
      <c r="AU196" s="277" t="s">
        <v>85</v>
      </c>
      <c r="AV196" s="16" t="s">
        <v>133</v>
      </c>
      <c r="AW196" s="16" t="s">
        <v>32</v>
      </c>
      <c r="AX196" s="16" t="s">
        <v>75</v>
      </c>
      <c r="AY196" s="277" t="s">
        <v>132</v>
      </c>
    </row>
    <row r="197" s="15" customFormat="1">
      <c r="A197" s="15"/>
      <c r="B197" s="256"/>
      <c r="C197" s="257"/>
      <c r="D197" s="236" t="s">
        <v>141</v>
      </c>
      <c r="E197" s="258" t="s">
        <v>1</v>
      </c>
      <c r="F197" s="259" t="s">
        <v>149</v>
      </c>
      <c r="G197" s="257"/>
      <c r="H197" s="260">
        <v>6.7999999999999998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141</v>
      </c>
      <c r="AU197" s="266" t="s">
        <v>85</v>
      </c>
      <c r="AV197" s="15" t="s">
        <v>139</v>
      </c>
      <c r="AW197" s="15" t="s">
        <v>32</v>
      </c>
      <c r="AX197" s="15" t="s">
        <v>83</v>
      </c>
      <c r="AY197" s="266" t="s">
        <v>132</v>
      </c>
    </row>
    <row r="198" s="2" customFormat="1" ht="24.15" customHeight="1">
      <c r="A198" s="39"/>
      <c r="B198" s="40"/>
      <c r="C198" s="220" t="s">
        <v>227</v>
      </c>
      <c r="D198" s="220" t="s">
        <v>135</v>
      </c>
      <c r="E198" s="221" t="s">
        <v>1147</v>
      </c>
      <c r="F198" s="222" t="s">
        <v>1148</v>
      </c>
      <c r="G198" s="223" t="s">
        <v>230</v>
      </c>
      <c r="H198" s="224">
        <v>0.14999999999999999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40</v>
      </c>
      <c r="O198" s="92"/>
      <c r="P198" s="230">
        <f>O198*H198</f>
        <v>0</v>
      </c>
      <c r="Q198" s="230">
        <v>0.0024399999999999999</v>
      </c>
      <c r="R198" s="230">
        <f>Q198*H198</f>
        <v>0.00036599999999999995</v>
      </c>
      <c r="S198" s="230">
        <v>0.056000000000000001</v>
      </c>
      <c r="T198" s="231">
        <f>S198*H198</f>
        <v>0.0083999999999999995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139</v>
      </c>
      <c r="AT198" s="232" t="s">
        <v>135</v>
      </c>
      <c r="AU198" s="232" t="s">
        <v>85</v>
      </c>
      <c r="AY198" s="18" t="s">
        <v>132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83</v>
      </c>
      <c r="BK198" s="233">
        <f>ROUND(I198*H198,2)</f>
        <v>0</v>
      </c>
      <c r="BL198" s="18" t="s">
        <v>139</v>
      </c>
      <c r="BM198" s="232" t="s">
        <v>1149</v>
      </c>
    </row>
    <row r="199" s="13" customFormat="1">
      <c r="A199" s="13"/>
      <c r="B199" s="234"/>
      <c r="C199" s="235"/>
      <c r="D199" s="236" t="s">
        <v>141</v>
      </c>
      <c r="E199" s="237" t="s">
        <v>1</v>
      </c>
      <c r="F199" s="238" t="s">
        <v>1150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141</v>
      </c>
      <c r="AU199" s="244" t="s">
        <v>85</v>
      </c>
      <c r="AV199" s="13" t="s">
        <v>83</v>
      </c>
      <c r="AW199" s="13" t="s">
        <v>32</v>
      </c>
      <c r="AX199" s="13" t="s">
        <v>75</v>
      </c>
      <c r="AY199" s="244" t="s">
        <v>132</v>
      </c>
    </row>
    <row r="200" s="14" customFormat="1">
      <c r="A200" s="14"/>
      <c r="B200" s="245"/>
      <c r="C200" s="246"/>
      <c r="D200" s="236" t="s">
        <v>141</v>
      </c>
      <c r="E200" s="247" t="s">
        <v>1</v>
      </c>
      <c r="F200" s="248" t="s">
        <v>1138</v>
      </c>
      <c r="G200" s="246"/>
      <c r="H200" s="249">
        <v>0.14999999999999999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141</v>
      </c>
      <c r="AU200" s="255" t="s">
        <v>85</v>
      </c>
      <c r="AV200" s="14" t="s">
        <v>85</v>
      </c>
      <c r="AW200" s="14" t="s">
        <v>32</v>
      </c>
      <c r="AX200" s="14" t="s">
        <v>83</v>
      </c>
      <c r="AY200" s="255" t="s">
        <v>132</v>
      </c>
    </row>
    <row r="201" s="12" customFormat="1" ht="22.8" customHeight="1">
      <c r="A201" s="12"/>
      <c r="B201" s="204"/>
      <c r="C201" s="205"/>
      <c r="D201" s="206" t="s">
        <v>74</v>
      </c>
      <c r="E201" s="218" t="s">
        <v>369</v>
      </c>
      <c r="F201" s="218" t="s">
        <v>370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SUM(P202:P206)</f>
        <v>0</v>
      </c>
      <c r="Q201" s="212"/>
      <c r="R201" s="213">
        <f>SUM(R202:R206)</f>
        <v>0</v>
      </c>
      <c r="S201" s="212"/>
      <c r="T201" s="214">
        <f>SUM(T202:T206)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83</v>
      </c>
      <c r="AT201" s="216" t="s">
        <v>74</v>
      </c>
      <c r="AU201" s="216" t="s">
        <v>83</v>
      </c>
      <c r="AY201" s="215" t="s">
        <v>132</v>
      </c>
      <c r="BK201" s="217">
        <f>SUM(BK202:BK206)</f>
        <v>0</v>
      </c>
    </row>
    <row r="202" s="2" customFormat="1" ht="33" customHeight="1">
      <c r="A202" s="39"/>
      <c r="B202" s="40"/>
      <c r="C202" s="220" t="s">
        <v>236</v>
      </c>
      <c r="D202" s="220" t="s">
        <v>135</v>
      </c>
      <c r="E202" s="221" t="s">
        <v>372</v>
      </c>
      <c r="F202" s="222" t="s">
        <v>373</v>
      </c>
      <c r="G202" s="223" t="s">
        <v>159</v>
      </c>
      <c r="H202" s="224">
        <v>7.5620000000000003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40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139</v>
      </c>
      <c r="AT202" s="232" t="s">
        <v>135</v>
      </c>
      <c r="AU202" s="232" t="s">
        <v>85</v>
      </c>
      <c r="AY202" s="18" t="s">
        <v>132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83</v>
      </c>
      <c r="BK202" s="233">
        <f>ROUND(I202*H202,2)</f>
        <v>0</v>
      </c>
      <c r="BL202" s="18" t="s">
        <v>139</v>
      </c>
      <c r="BM202" s="232" t="s">
        <v>1151</v>
      </c>
    </row>
    <row r="203" s="2" customFormat="1" ht="24.15" customHeight="1">
      <c r="A203" s="39"/>
      <c r="B203" s="40"/>
      <c r="C203" s="220" t="s">
        <v>242</v>
      </c>
      <c r="D203" s="220" t="s">
        <v>135</v>
      </c>
      <c r="E203" s="221" t="s">
        <v>376</v>
      </c>
      <c r="F203" s="222" t="s">
        <v>377</v>
      </c>
      <c r="G203" s="223" t="s">
        <v>159</v>
      </c>
      <c r="H203" s="224">
        <v>7.5620000000000003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40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139</v>
      </c>
      <c r="AT203" s="232" t="s">
        <v>135</v>
      </c>
      <c r="AU203" s="232" t="s">
        <v>85</v>
      </c>
      <c r="AY203" s="18" t="s">
        <v>132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83</v>
      </c>
      <c r="BK203" s="233">
        <f>ROUND(I203*H203,2)</f>
        <v>0</v>
      </c>
      <c r="BL203" s="18" t="s">
        <v>139</v>
      </c>
      <c r="BM203" s="232" t="s">
        <v>1152</v>
      </c>
    </row>
    <row r="204" s="2" customFormat="1" ht="24.15" customHeight="1">
      <c r="A204" s="39"/>
      <c r="B204" s="40"/>
      <c r="C204" s="220" t="s">
        <v>248</v>
      </c>
      <c r="D204" s="220" t="s">
        <v>135</v>
      </c>
      <c r="E204" s="221" t="s">
        <v>380</v>
      </c>
      <c r="F204" s="222" t="s">
        <v>381</v>
      </c>
      <c r="G204" s="223" t="s">
        <v>159</v>
      </c>
      <c r="H204" s="224">
        <v>143.678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40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139</v>
      </c>
      <c r="AT204" s="232" t="s">
        <v>135</v>
      </c>
      <c r="AU204" s="232" t="s">
        <v>85</v>
      </c>
      <c r="AY204" s="18" t="s">
        <v>132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83</v>
      </c>
      <c r="BK204" s="233">
        <f>ROUND(I204*H204,2)</f>
        <v>0</v>
      </c>
      <c r="BL204" s="18" t="s">
        <v>139</v>
      </c>
      <c r="BM204" s="232" t="s">
        <v>1153</v>
      </c>
    </row>
    <row r="205" s="14" customFormat="1">
      <c r="A205" s="14"/>
      <c r="B205" s="245"/>
      <c r="C205" s="246"/>
      <c r="D205" s="236" t="s">
        <v>141</v>
      </c>
      <c r="E205" s="246"/>
      <c r="F205" s="248" t="s">
        <v>1154</v>
      </c>
      <c r="G205" s="246"/>
      <c r="H205" s="249">
        <v>143.678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141</v>
      </c>
      <c r="AU205" s="255" t="s">
        <v>85</v>
      </c>
      <c r="AV205" s="14" t="s">
        <v>85</v>
      </c>
      <c r="AW205" s="14" t="s">
        <v>4</v>
      </c>
      <c r="AX205" s="14" t="s">
        <v>83</v>
      </c>
      <c r="AY205" s="255" t="s">
        <v>132</v>
      </c>
    </row>
    <row r="206" s="2" customFormat="1" ht="33" customHeight="1">
      <c r="A206" s="39"/>
      <c r="B206" s="40"/>
      <c r="C206" s="220" t="s">
        <v>252</v>
      </c>
      <c r="D206" s="220" t="s">
        <v>135</v>
      </c>
      <c r="E206" s="221" t="s">
        <v>385</v>
      </c>
      <c r="F206" s="222" t="s">
        <v>386</v>
      </c>
      <c r="G206" s="223" t="s">
        <v>159</v>
      </c>
      <c r="H206" s="224">
        <v>7.5620000000000003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40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139</v>
      </c>
      <c r="AT206" s="232" t="s">
        <v>135</v>
      </c>
      <c r="AU206" s="232" t="s">
        <v>85</v>
      </c>
      <c r="AY206" s="18" t="s">
        <v>132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83</v>
      </c>
      <c r="BK206" s="233">
        <f>ROUND(I206*H206,2)</f>
        <v>0</v>
      </c>
      <c r="BL206" s="18" t="s">
        <v>139</v>
      </c>
      <c r="BM206" s="232" t="s">
        <v>1155</v>
      </c>
    </row>
    <row r="207" s="12" customFormat="1" ht="22.8" customHeight="1">
      <c r="A207" s="12"/>
      <c r="B207" s="204"/>
      <c r="C207" s="205"/>
      <c r="D207" s="206" t="s">
        <v>74</v>
      </c>
      <c r="E207" s="218" t="s">
        <v>388</v>
      </c>
      <c r="F207" s="218" t="s">
        <v>389</v>
      </c>
      <c r="G207" s="205"/>
      <c r="H207" s="205"/>
      <c r="I207" s="208"/>
      <c r="J207" s="219">
        <f>BK207</f>
        <v>0</v>
      </c>
      <c r="K207" s="205"/>
      <c r="L207" s="210"/>
      <c r="M207" s="211"/>
      <c r="N207" s="212"/>
      <c r="O207" s="212"/>
      <c r="P207" s="213">
        <f>P208</f>
        <v>0</v>
      </c>
      <c r="Q207" s="212"/>
      <c r="R207" s="213">
        <f>R208</f>
        <v>0</v>
      </c>
      <c r="S207" s="212"/>
      <c r="T207" s="214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83</v>
      </c>
      <c r="AT207" s="216" t="s">
        <v>74</v>
      </c>
      <c r="AU207" s="216" t="s">
        <v>83</v>
      </c>
      <c r="AY207" s="215" t="s">
        <v>132</v>
      </c>
      <c r="BK207" s="217">
        <f>BK208</f>
        <v>0</v>
      </c>
    </row>
    <row r="208" s="2" customFormat="1" ht="24.15" customHeight="1">
      <c r="A208" s="39"/>
      <c r="B208" s="40"/>
      <c r="C208" s="220" t="s">
        <v>258</v>
      </c>
      <c r="D208" s="220" t="s">
        <v>135</v>
      </c>
      <c r="E208" s="221" t="s">
        <v>391</v>
      </c>
      <c r="F208" s="222" t="s">
        <v>392</v>
      </c>
      <c r="G208" s="223" t="s">
        <v>159</v>
      </c>
      <c r="H208" s="224">
        <v>0.39200000000000002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40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139</v>
      </c>
      <c r="AT208" s="232" t="s">
        <v>135</v>
      </c>
      <c r="AU208" s="232" t="s">
        <v>85</v>
      </c>
      <c r="AY208" s="18" t="s">
        <v>132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83</v>
      </c>
      <c r="BK208" s="233">
        <f>ROUND(I208*H208,2)</f>
        <v>0</v>
      </c>
      <c r="BL208" s="18" t="s">
        <v>139</v>
      </c>
      <c r="BM208" s="232" t="s">
        <v>1156</v>
      </c>
    </row>
    <row r="209" s="12" customFormat="1" ht="25.92" customHeight="1">
      <c r="A209" s="12"/>
      <c r="B209" s="204"/>
      <c r="C209" s="205"/>
      <c r="D209" s="206" t="s">
        <v>74</v>
      </c>
      <c r="E209" s="207" t="s">
        <v>394</v>
      </c>
      <c r="F209" s="207" t="s">
        <v>395</v>
      </c>
      <c r="G209" s="205"/>
      <c r="H209" s="205"/>
      <c r="I209" s="208"/>
      <c r="J209" s="209">
        <f>BK209</f>
        <v>0</v>
      </c>
      <c r="K209" s="205"/>
      <c r="L209" s="210"/>
      <c r="M209" s="211"/>
      <c r="N209" s="212"/>
      <c r="O209" s="212"/>
      <c r="P209" s="213">
        <f>P210+P220+P240+P269+P286+P290+P292+P336+P339+P427+P449+P491+P503+P525+P527+P532+P550</f>
        <v>0</v>
      </c>
      <c r="Q209" s="212"/>
      <c r="R209" s="213">
        <f>R210+R220+R240+R269+R286+R290+R292+R336+R339+R427+R449+R491+R503+R525+R527+R532+R550</f>
        <v>5.2643926000000008</v>
      </c>
      <c r="S209" s="212"/>
      <c r="T209" s="214">
        <f>T210+T220+T240+T269+T286+T290+T292+T336+T339+T427+T449+T491+T503+T525+T527+T532+T550</f>
        <v>6.0618860000000012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5" t="s">
        <v>85</v>
      </c>
      <c r="AT209" s="216" t="s">
        <v>74</v>
      </c>
      <c r="AU209" s="216" t="s">
        <v>75</v>
      </c>
      <c r="AY209" s="215" t="s">
        <v>132</v>
      </c>
      <c r="BK209" s="217">
        <f>BK210+BK220+BK240+BK269+BK286+BK290+BK292+BK336+BK339+BK427+BK449+BK491+BK503+BK525+BK527+BK532+BK550</f>
        <v>0</v>
      </c>
    </row>
    <row r="210" s="12" customFormat="1" ht="22.8" customHeight="1">
      <c r="A210" s="12"/>
      <c r="B210" s="204"/>
      <c r="C210" s="205"/>
      <c r="D210" s="206" t="s">
        <v>74</v>
      </c>
      <c r="E210" s="218" t="s">
        <v>396</v>
      </c>
      <c r="F210" s="218" t="s">
        <v>397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SUM(P211:P219)</f>
        <v>0</v>
      </c>
      <c r="Q210" s="212"/>
      <c r="R210" s="213">
        <f>SUM(R211:R219)</f>
        <v>0.96749999999999992</v>
      </c>
      <c r="S210" s="212"/>
      <c r="T210" s="214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5" t="s">
        <v>85</v>
      </c>
      <c r="AT210" s="216" t="s">
        <v>74</v>
      </c>
      <c r="AU210" s="216" t="s">
        <v>83</v>
      </c>
      <c r="AY210" s="215" t="s">
        <v>132</v>
      </c>
      <c r="BK210" s="217">
        <f>SUM(BK211:BK219)</f>
        <v>0</v>
      </c>
    </row>
    <row r="211" s="2" customFormat="1" ht="24.15" customHeight="1">
      <c r="A211" s="39"/>
      <c r="B211" s="40"/>
      <c r="C211" s="220" t="s">
        <v>7</v>
      </c>
      <c r="D211" s="220" t="s">
        <v>135</v>
      </c>
      <c r="E211" s="221" t="s">
        <v>1157</v>
      </c>
      <c r="F211" s="222" t="s">
        <v>1158</v>
      </c>
      <c r="G211" s="223" t="s">
        <v>166</v>
      </c>
      <c r="H211" s="224">
        <v>21.5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40</v>
      </c>
      <c r="O211" s="92"/>
      <c r="P211" s="230">
        <f>O211*H211</f>
        <v>0</v>
      </c>
      <c r="Q211" s="230">
        <v>0.044999999999999998</v>
      </c>
      <c r="R211" s="230">
        <f>Q211*H211</f>
        <v>0.96749999999999992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236</v>
      </c>
      <c r="AT211" s="232" t="s">
        <v>135</v>
      </c>
      <c r="AU211" s="232" t="s">
        <v>85</v>
      </c>
      <c r="AY211" s="18" t="s">
        <v>132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83</v>
      </c>
      <c r="BK211" s="233">
        <f>ROUND(I211*H211,2)</f>
        <v>0</v>
      </c>
      <c r="BL211" s="18" t="s">
        <v>236</v>
      </c>
      <c r="BM211" s="232" t="s">
        <v>1159</v>
      </c>
    </row>
    <row r="212" s="13" customFormat="1">
      <c r="A212" s="13"/>
      <c r="B212" s="234"/>
      <c r="C212" s="235"/>
      <c r="D212" s="236" t="s">
        <v>141</v>
      </c>
      <c r="E212" s="237" t="s">
        <v>1</v>
      </c>
      <c r="F212" s="238" t="s">
        <v>1160</v>
      </c>
      <c r="G212" s="235"/>
      <c r="H212" s="237" t="s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141</v>
      </c>
      <c r="AU212" s="244" t="s">
        <v>85</v>
      </c>
      <c r="AV212" s="13" t="s">
        <v>83</v>
      </c>
      <c r="AW212" s="13" t="s">
        <v>32</v>
      </c>
      <c r="AX212" s="13" t="s">
        <v>75</v>
      </c>
      <c r="AY212" s="244" t="s">
        <v>132</v>
      </c>
    </row>
    <row r="213" s="13" customFormat="1">
      <c r="A213" s="13"/>
      <c r="B213" s="234"/>
      <c r="C213" s="235"/>
      <c r="D213" s="236" t="s">
        <v>141</v>
      </c>
      <c r="E213" s="237" t="s">
        <v>1</v>
      </c>
      <c r="F213" s="238" t="s">
        <v>1161</v>
      </c>
      <c r="G213" s="235"/>
      <c r="H213" s="237" t="s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141</v>
      </c>
      <c r="AU213" s="244" t="s">
        <v>85</v>
      </c>
      <c r="AV213" s="13" t="s">
        <v>83</v>
      </c>
      <c r="AW213" s="13" t="s">
        <v>32</v>
      </c>
      <c r="AX213" s="13" t="s">
        <v>75</v>
      </c>
      <c r="AY213" s="244" t="s">
        <v>132</v>
      </c>
    </row>
    <row r="214" s="14" customFormat="1">
      <c r="A214" s="14"/>
      <c r="B214" s="245"/>
      <c r="C214" s="246"/>
      <c r="D214" s="236" t="s">
        <v>141</v>
      </c>
      <c r="E214" s="247" t="s">
        <v>1</v>
      </c>
      <c r="F214" s="248" t="s">
        <v>1162</v>
      </c>
      <c r="G214" s="246"/>
      <c r="H214" s="249">
        <v>21.5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141</v>
      </c>
      <c r="AU214" s="255" t="s">
        <v>85</v>
      </c>
      <c r="AV214" s="14" t="s">
        <v>85</v>
      </c>
      <c r="AW214" s="14" t="s">
        <v>32</v>
      </c>
      <c r="AX214" s="14" t="s">
        <v>83</v>
      </c>
      <c r="AY214" s="255" t="s">
        <v>132</v>
      </c>
    </row>
    <row r="215" s="2" customFormat="1" ht="33" customHeight="1">
      <c r="A215" s="39"/>
      <c r="B215" s="40"/>
      <c r="C215" s="220" t="s">
        <v>267</v>
      </c>
      <c r="D215" s="220" t="s">
        <v>135</v>
      </c>
      <c r="E215" s="221" t="s">
        <v>1163</v>
      </c>
      <c r="F215" s="222" t="s">
        <v>1164</v>
      </c>
      <c r="G215" s="223" t="s">
        <v>166</v>
      </c>
      <c r="H215" s="224">
        <v>21.5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40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236</v>
      </c>
      <c r="AT215" s="232" t="s">
        <v>135</v>
      </c>
      <c r="AU215" s="232" t="s">
        <v>85</v>
      </c>
      <c r="AY215" s="18" t="s">
        <v>132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83</v>
      </c>
      <c r="BK215" s="233">
        <f>ROUND(I215*H215,2)</f>
        <v>0</v>
      </c>
      <c r="BL215" s="18" t="s">
        <v>236</v>
      </c>
      <c r="BM215" s="232" t="s">
        <v>1165</v>
      </c>
    </row>
    <row r="216" s="13" customFormat="1">
      <c r="A216" s="13"/>
      <c r="B216" s="234"/>
      <c r="C216" s="235"/>
      <c r="D216" s="236" t="s">
        <v>141</v>
      </c>
      <c r="E216" s="237" t="s">
        <v>1</v>
      </c>
      <c r="F216" s="238" t="s">
        <v>1160</v>
      </c>
      <c r="G216" s="235"/>
      <c r="H216" s="237" t="s">
        <v>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141</v>
      </c>
      <c r="AU216" s="244" t="s">
        <v>85</v>
      </c>
      <c r="AV216" s="13" t="s">
        <v>83</v>
      </c>
      <c r="AW216" s="13" t="s">
        <v>32</v>
      </c>
      <c r="AX216" s="13" t="s">
        <v>75</v>
      </c>
      <c r="AY216" s="244" t="s">
        <v>132</v>
      </c>
    </row>
    <row r="217" s="13" customFormat="1">
      <c r="A217" s="13"/>
      <c r="B217" s="234"/>
      <c r="C217" s="235"/>
      <c r="D217" s="236" t="s">
        <v>141</v>
      </c>
      <c r="E217" s="237" t="s">
        <v>1</v>
      </c>
      <c r="F217" s="238" t="s">
        <v>1166</v>
      </c>
      <c r="G217" s="235"/>
      <c r="H217" s="237" t="s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141</v>
      </c>
      <c r="AU217" s="244" t="s">
        <v>85</v>
      </c>
      <c r="AV217" s="13" t="s">
        <v>83</v>
      </c>
      <c r="AW217" s="13" t="s">
        <v>32</v>
      </c>
      <c r="AX217" s="13" t="s">
        <v>75</v>
      </c>
      <c r="AY217" s="244" t="s">
        <v>132</v>
      </c>
    </row>
    <row r="218" s="14" customFormat="1">
      <c r="A218" s="14"/>
      <c r="B218" s="245"/>
      <c r="C218" s="246"/>
      <c r="D218" s="236" t="s">
        <v>141</v>
      </c>
      <c r="E218" s="247" t="s">
        <v>1</v>
      </c>
      <c r="F218" s="248" t="s">
        <v>1162</v>
      </c>
      <c r="G218" s="246"/>
      <c r="H218" s="249">
        <v>21.5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141</v>
      </c>
      <c r="AU218" s="255" t="s">
        <v>85</v>
      </c>
      <c r="AV218" s="14" t="s">
        <v>85</v>
      </c>
      <c r="AW218" s="14" t="s">
        <v>32</v>
      </c>
      <c r="AX218" s="14" t="s">
        <v>83</v>
      </c>
      <c r="AY218" s="255" t="s">
        <v>132</v>
      </c>
    </row>
    <row r="219" s="2" customFormat="1" ht="33" customHeight="1">
      <c r="A219" s="39"/>
      <c r="B219" s="40"/>
      <c r="C219" s="220" t="s">
        <v>271</v>
      </c>
      <c r="D219" s="220" t="s">
        <v>135</v>
      </c>
      <c r="E219" s="221" t="s">
        <v>416</v>
      </c>
      <c r="F219" s="222" t="s">
        <v>417</v>
      </c>
      <c r="G219" s="223" t="s">
        <v>159</v>
      </c>
      <c r="H219" s="224">
        <v>0.96799999999999997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40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236</v>
      </c>
      <c r="AT219" s="232" t="s">
        <v>135</v>
      </c>
      <c r="AU219" s="232" t="s">
        <v>85</v>
      </c>
      <c r="AY219" s="18" t="s">
        <v>132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83</v>
      </c>
      <c r="BK219" s="233">
        <f>ROUND(I219*H219,2)</f>
        <v>0</v>
      </c>
      <c r="BL219" s="18" t="s">
        <v>236</v>
      </c>
      <c r="BM219" s="232" t="s">
        <v>1167</v>
      </c>
    </row>
    <row r="220" s="12" customFormat="1" ht="22.8" customHeight="1">
      <c r="A220" s="12"/>
      <c r="B220" s="204"/>
      <c r="C220" s="205"/>
      <c r="D220" s="206" t="s">
        <v>74</v>
      </c>
      <c r="E220" s="218" t="s">
        <v>1168</v>
      </c>
      <c r="F220" s="218" t="s">
        <v>1169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SUM(P221:P239)</f>
        <v>0</v>
      </c>
      <c r="Q220" s="212"/>
      <c r="R220" s="213">
        <f>SUM(R221:R239)</f>
        <v>0.050840000000000003</v>
      </c>
      <c r="S220" s="212"/>
      <c r="T220" s="214">
        <f>SUM(T221:T239)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85</v>
      </c>
      <c r="AT220" s="216" t="s">
        <v>74</v>
      </c>
      <c r="AU220" s="216" t="s">
        <v>83</v>
      </c>
      <c r="AY220" s="215" t="s">
        <v>132</v>
      </c>
      <c r="BK220" s="217">
        <f>SUM(BK221:BK239)</f>
        <v>0</v>
      </c>
    </row>
    <row r="221" s="2" customFormat="1" ht="24.15" customHeight="1">
      <c r="A221" s="39"/>
      <c r="B221" s="40"/>
      <c r="C221" s="220" t="s">
        <v>277</v>
      </c>
      <c r="D221" s="220" t="s">
        <v>135</v>
      </c>
      <c r="E221" s="221" t="s">
        <v>1170</v>
      </c>
      <c r="F221" s="222" t="s">
        <v>1171</v>
      </c>
      <c r="G221" s="223" t="s">
        <v>138</v>
      </c>
      <c r="H221" s="224">
        <v>1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40</v>
      </c>
      <c r="O221" s="92"/>
      <c r="P221" s="230">
        <f>O221*H221</f>
        <v>0</v>
      </c>
      <c r="Q221" s="230">
        <v>0.00124</v>
      </c>
      <c r="R221" s="230">
        <f>Q221*H221</f>
        <v>0.00124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236</v>
      </c>
      <c r="AT221" s="232" t="s">
        <v>135</v>
      </c>
      <c r="AU221" s="232" t="s">
        <v>85</v>
      </c>
      <c r="AY221" s="18" t="s">
        <v>132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83</v>
      </c>
      <c r="BK221" s="233">
        <f>ROUND(I221*H221,2)</f>
        <v>0</v>
      </c>
      <c r="BL221" s="18" t="s">
        <v>236</v>
      </c>
      <c r="BM221" s="232" t="s">
        <v>1172</v>
      </c>
    </row>
    <row r="222" s="2" customFormat="1" ht="16.5" customHeight="1">
      <c r="A222" s="39"/>
      <c r="B222" s="40"/>
      <c r="C222" s="220" t="s">
        <v>282</v>
      </c>
      <c r="D222" s="220" t="s">
        <v>135</v>
      </c>
      <c r="E222" s="221" t="s">
        <v>1173</v>
      </c>
      <c r="F222" s="222" t="s">
        <v>1174</v>
      </c>
      <c r="G222" s="223" t="s">
        <v>138</v>
      </c>
      <c r="H222" s="224">
        <v>1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40</v>
      </c>
      <c r="O222" s="92"/>
      <c r="P222" s="230">
        <f>O222*H222</f>
        <v>0</v>
      </c>
      <c r="Q222" s="230">
        <v>0.001</v>
      </c>
      <c r="R222" s="230">
        <f>Q222*H222</f>
        <v>0.001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236</v>
      </c>
      <c r="AT222" s="232" t="s">
        <v>135</v>
      </c>
      <c r="AU222" s="232" t="s">
        <v>85</v>
      </c>
      <c r="AY222" s="18" t="s">
        <v>132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83</v>
      </c>
      <c r="BK222" s="233">
        <f>ROUND(I222*H222,2)</f>
        <v>0</v>
      </c>
      <c r="BL222" s="18" t="s">
        <v>236</v>
      </c>
      <c r="BM222" s="232" t="s">
        <v>1175</v>
      </c>
    </row>
    <row r="223" s="2" customFormat="1" ht="16.5" customHeight="1">
      <c r="A223" s="39"/>
      <c r="B223" s="40"/>
      <c r="C223" s="220" t="s">
        <v>307</v>
      </c>
      <c r="D223" s="220" t="s">
        <v>135</v>
      </c>
      <c r="E223" s="221" t="s">
        <v>1176</v>
      </c>
      <c r="F223" s="222" t="s">
        <v>1177</v>
      </c>
      <c r="G223" s="223" t="s">
        <v>230</v>
      </c>
      <c r="H223" s="224">
        <v>4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40</v>
      </c>
      <c r="O223" s="92"/>
      <c r="P223" s="230">
        <f>O223*H223</f>
        <v>0</v>
      </c>
      <c r="Q223" s="230">
        <v>0.0012999999999999999</v>
      </c>
      <c r="R223" s="230">
        <f>Q223*H223</f>
        <v>0.0051999999999999998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236</v>
      </c>
      <c r="AT223" s="232" t="s">
        <v>135</v>
      </c>
      <c r="AU223" s="232" t="s">
        <v>85</v>
      </c>
      <c r="AY223" s="18" t="s">
        <v>132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83</v>
      </c>
      <c r="BK223" s="233">
        <f>ROUND(I223*H223,2)</f>
        <v>0</v>
      </c>
      <c r="BL223" s="18" t="s">
        <v>236</v>
      </c>
      <c r="BM223" s="232" t="s">
        <v>1178</v>
      </c>
    </row>
    <row r="224" s="2" customFormat="1" ht="24.15" customHeight="1">
      <c r="A224" s="39"/>
      <c r="B224" s="40"/>
      <c r="C224" s="278" t="s">
        <v>312</v>
      </c>
      <c r="D224" s="278" t="s">
        <v>253</v>
      </c>
      <c r="E224" s="279" t="s">
        <v>1179</v>
      </c>
      <c r="F224" s="280" t="s">
        <v>1180</v>
      </c>
      <c r="G224" s="281" t="s">
        <v>138</v>
      </c>
      <c r="H224" s="282">
        <v>1</v>
      </c>
      <c r="I224" s="283"/>
      <c r="J224" s="284">
        <f>ROUND(I224*H224,2)</f>
        <v>0</v>
      </c>
      <c r="K224" s="285"/>
      <c r="L224" s="286"/>
      <c r="M224" s="287" t="s">
        <v>1</v>
      </c>
      <c r="N224" s="288" t="s">
        <v>40</v>
      </c>
      <c r="O224" s="92"/>
      <c r="P224" s="230">
        <f>O224*H224</f>
        <v>0</v>
      </c>
      <c r="Q224" s="230">
        <v>0.00033</v>
      </c>
      <c r="R224" s="230">
        <f>Q224*H224</f>
        <v>0.00033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336</v>
      </c>
      <c r="AT224" s="232" t="s">
        <v>253</v>
      </c>
      <c r="AU224" s="232" t="s">
        <v>85</v>
      </c>
      <c r="AY224" s="18" t="s">
        <v>132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83</v>
      </c>
      <c r="BK224" s="233">
        <f>ROUND(I224*H224,2)</f>
        <v>0</v>
      </c>
      <c r="BL224" s="18" t="s">
        <v>236</v>
      </c>
      <c r="BM224" s="232" t="s">
        <v>1181</v>
      </c>
    </row>
    <row r="225" s="2" customFormat="1" ht="16.5" customHeight="1">
      <c r="A225" s="39"/>
      <c r="B225" s="40"/>
      <c r="C225" s="220" t="s">
        <v>316</v>
      </c>
      <c r="D225" s="220" t="s">
        <v>135</v>
      </c>
      <c r="E225" s="221" t="s">
        <v>1182</v>
      </c>
      <c r="F225" s="222" t="s">
        <v>1183</v>
      </c>
      <c r="G225" s="223" t="s">
        <v>230</v>
      </c>
      <c r="H225" s="224">
        <v>4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40</v>
      </c>
      <c r="O225" s="92"/>
      <c r="P225" s="230">
        <f>O225*H225</f>
        <v>0</v>
      </c>
      <c r="Q225" s="230">
        <v>0.00040000000000000002</v>
      </c>
      <c r="R225" s="230">
        <f>Q225*H225</f>
        <v>0.0016000000000000001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236</v>
      </c>
      <c r="AT225" s="232" t="s">
        <v>135</v>
      </c>
      <c r="AU225" s="232" t="s">
        <v>85</v>
      </c>
      <c r="AY225" s="18" t="s">
        <v>132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83</v>
      </c>
      <c r="BK225" s="233">
        <f>ROUND(I225*H225,2)</f>
        <v>0</v>
      </c>
      <c r="BL225" s="18" t="s">
        <v>236</v>
      </c>
      <c r="BM225" s="232" t="s">
        <v>1184</v>
      </c>
    </row>
    <row r="226" s="2" customFormat="1" ht="16.5" customHeight="1">
      <c r="A226" s="39"/>
      <c r="B226" s="40"/>
      <c r="C226" s="220" t="s">
        <v>320</v>
      </c>
      <c r="D226" s="220" t="s">
        <v>135</v>
      </c>
      <c r="E226" s="221" t="s">
        <v>1185</v>
      </c>
      <c r="F226" s="222" t="s">
        <v>1186</v>
      </c>
      <c r="G226" s="223" t="s">
        <v>230</v>
      </c>
      <c r="H226" s="224">
        <v>15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40</v>
      </c>
      <c r="O226" s="92"/>
      <c r="P226" s="230">
        <f>O226*H226</f>
        <v>0</v>
      </c>
      <c r="Q226" s="230">
        <v>0.00042999999999999999</v>
      </c>
      <c r="R226" s="230">
        <f>Q226*H226</f>
        <v>0.00645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236</v>
      </c>
      <c r="AT226" s="232" t="s">
        <v>135</v>
      </c>
      <c r="AU226" s="232" t="s">
        <v>85</v>
      </c>
      <c r="AY226" s="18" t="s">
        <v>132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83</v>
      </c>
      <c r="BK226" s="233">
        <f>ROUND(I226*H226,2)</f>
        <v>0</v>
      </c>
      <c r="BL226" s="18" t="s">
        <v>236</v>
      </c>
      <c r="BM226" s="232" t="s">
        <v>1187</v>
      </c>
    </row>
    <row r="227" s="2" customFormat="1" ht="16.5" customHeight="1">
      <c r="A227" s="39"/>
      <c r="B227" s="40"/>
      <c r="C227" s="220" t="s">
        <v>325</v>
      </c>
      <c r="D227" s="220" t="s">
        <v>135</v>
      </c>
      <c r="E227" s="221" t="s">
        <v>1188</v>
      </c>
      <c r="F227" s="222" t="s">
        <v>1189</v>
      </c>
      <c r="G227" s="223" t="s">
        <v>230</v>
      </c>
      <c r="H227" s="224">
        <v>6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40</v>
      </c>
      <c r="O227" s="92"/>
      <c r="P227" s="230">
        <f>O227*H227</f>
        <v>0</v>
      </c>
      <c r="Q227" s="230">
        <v>0.00050000000000000001</v>
      </c>
      <c r="R227" s="230">
        <f>Q227*H227</f>
        <v>0.0030000000000000001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236</v>
      </c>
      <c r="AT227" s="232" t="s">
        <v>135</v>
      </c>
      <c r="AU227" s="232" t="s">
        <v>85</v>
      </c>
      <c r="AY227" s="18" t="s">
        <v>132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83</v>
      </c>
      <c r="BK227" s="233">
        <f>ROUND(I227*H227,2)</f>
        <v>0</v>
      </c>
      <c r="BL227" s="18" t="s">
        <v>236</v>
      </c>
      <c r="BM227" s="232" t="s">
        <v>1190</v>
      </c>
    </row>
    <row r="228" s="2" customFormat="1" ht="16.5" customHeight="1">
      <c r="A228" s="39"/>
      <c r="B228" s="40"/>
      <c r="C228" s="220" t="s">
        <v>331</v>
      </c>
      <c r="D228" s="220" t="s">
        <v>135</v>
      </c>
      <c r="E228" s="221" t="s">
        <v>1191</v>
      </c>
      <c r="F228" s="222" t="s">
        <v>1192</v>
      </c>
      <c r="G228" s="223" t="s">
        <v>230</v>
      </c>
      <c r="H228" s="224">
        <v>5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40</v>
      </c>
      <c r="O228" s="92"/>
      <c r="P228" s="230">
        <f>O228*H228</f>
        <v>0</v>
      </c>
      <c r="Q228" s="230">
        <v>0.00076000000000000004</v>
      </c>
      <c r="R228" s="230">
        <f>Q228*H228</f>
        <v>0.0038000000000000004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236</v>
      </c>
      <c r="AT228" s="232" t="s">
        <v>135</v>
      </c>
      <c r="AU228" s="232" t="s">
        <v>85</v>
      </c>
      <c r="AY228" s="18" t="s">
        <v>132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83</v>
      </c>
      <c r="BK228" s="233">
        <f>ROUND(I228*H228,2)</f>
        <v>0</v>
      </c>
      <c r="BL228" s="18" t="s">
        <v>236</v>
      </c>
      <c r="BM228" s="232" t="s">
        <v>1193</v>
      </c>
    </row>
    <row r="229" s="2" customFormat="1" ht="16.5" customHeight="1">
      <c r="A229" s="39"/>
      <c r="B229" s="40"/>
      <c r="C229" s="220" t="s">
        <v>336</v>
      </c>
      <c r="D229" s="220" t="s">
        <v>135</v>
      </c>
      <c r="E229" s="221" t="s">
        <v>1194</v>
      </c>
      <c r="F229" s="222" t="s">
        <v>1195</v>
      </c>
      <c r="G229" s="223" t="s">
        <v>230</v>
      </c>
      <c r="H229" s="224">
        <v>10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40</v>
      </c>
      <c r="O229" s="92"/>
      <c r="P229" s="230">
        <f>O229*H229</f>
        <v>0</v>
      </c>
      <c r="Q229" s="230">
        <v>0.0015299999999999999</v>
      </c>
      <c r="R229" s="230">
        <f>Q229*H229</f>
        <v>0.015299999999999999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236</v>
      </c>
      <c r="AT229" s="232" t="s">
        <v>135</v>
      </c>
      <c r="AU229" s="232" t="s">
        <v>85</v>
      </c>
      <c r="AY229" s="18" t="s">
        <v>132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83</v>
      </c>
      <c r="BK229" s="233">
        <f>ROUND(I229*H229,2)</f>
        <v>0</v>
      </c>
      <c r="BL229" s="18" t="s">
        <v>236</v>
      </c>
      <c r="BM229" s="232" t="s">
        <v>1196</v>
      </c>
    </row>
    <row r="230" s="2" customFormat="1" ht="16.5" customHeight="1">
      <c r="A230" s="39"/>
      <c r="B230" s="40"/>
      <c r="C230" s="220" t="s">
        <v>343</v>
      </c>
      <c r="D230" s="220" t="s">
        <v>135</v>
      </c>
      <c r="E230" s="221" t="s">
        <v>1197</v>
      </c>
      <c r="F230" s="222" t="s">
        <v>1198</v>
      </c>
      <c r="G230" s="223" t="s">
        <v>230</v>
      </c>
      <c r="H230" s="224">
        <v>10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40</v>
      </c>
      <c r="O230" s="92"/>
      <c r="P230" s="230">
        <f>O230*H230</f>
        <v>0</v>
      </c>
      <c r="Q230" s="230">
        <v>0.0011900000000000001</v>
      </c>
      <c r="R230" s="230">
        <f>Q230*H230</f>
        <v>0.011900000000000001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236</v>
      </c>
      <c r="AT230" s="232" t="s">
        <v>135</v>
      </c>
      <c r="AU230" s="232" t="s">
        <v>85</v>
      </c>
      <c r="AY230" s="18" t="s">
        <v>132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83</v>
      </c>
      <c r="BK230" s="233">
        <f>ROUND(I230*H230,2)</f>
        <v>0</v>
      </c>
      <c r="BL230" s="18" t="s">
        <v>236</v>
      </c>
      <c r="BM230" s="232" t="s">
        <v>1199</v>
      </c>
    </row>
    <row r="231" s="13" customFormat="1">
      <c r="A231" s="13"/>
      <c r="B231" s="234"/>
      <c r="C231" s="235"/>
      <c r="D231" s="236" t="s">
        <v>141</v>
      </c>
      <c r="E231" s="237" t="s">
        <v>1</v>
      </c>
      <c r="F231" s="238" t="s">
        <v>1200</v>
      </c>
      <c r="G231" s="235"/>
      <c r="H231" s="237" t="s">
        <v>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141</v>
      </c>
      <c r="AU231" s="244" t="s">
        <v>85</v>
      </c>
      <c r="AV231" s="13" t="s">
        <v>83</v>
      </c>
      <c r="AW231" s="13" t="s">
        <v>32</v>
      </c>
      <c r="AX231" s="13" t="s">
        <v>75</v>
      </c>
      <c r="AY231" s="244" t="s">
        <v>132</v>
      </c>
    </row>
    <row r="232" s="14" customFormat="1">
      <c r="A232" s="14"/>
      <c r="B232" s="245"/>
      <c r="C232" s="246"/>
      <c r="D232" s="236" t="s">
        <v>141</v>
      </c>
      <c r="E232" s="247" t="s">
        <v>1</v>
      </c>
      <c r="F232" s="248" t="s">
        <v>200</v>
      </c>
      <c r="G232" s="246"/>
      <c r="H232" s="249">
        <v>10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141</v>
      </c>
      <c r="AU232" s="255" t="s">
        <v>85</v>
      </c>
      <c r="AV232" s="14" t="s">
        <v>85</v>
      </c>
      <c r="AW232" s="14" t="s">
        <v>32</v>
      </c>
      <c r="AX232" s="14" t="s">
        <v>83</v>
      </c>
      <c r="AY232" s="255" t="s">
        <v>132</v>
      </c>
    </row>
    <row r="233" s="2" customFormat="1" ht="16.5" customHeight="1">
      <c r="A233" s="39"/>
      <c r="B233" s="40"/>
      <c r="C233" s="220" t="s">
        <v>348</v>
      </c>
      <c r="D233" s="220" t="s">
        <v>135</v>
      </c>
      <c r="E233" s="221" t="s">
        <v>1201</v>
      </c>
      <c r="F233" s="222" t="s">
        <v>1202</v>
      </c>
      <c r="G233" s="223" t="s">
        <v>138</v>
      </c>
      <c r="H233" s="224">
        <v>4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40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236</v>
      </c>
      <c r="AT233" s="232" t="s">
        <v>135</v>
      </c>
      <c r="AU233" s="232" t="s">
        <v>85</v>
      </c>
      <c r="AY233" s="18" t="s">
        <v>132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83</v>
      </c>
      <c r="BK233" s="233">
        <f>ROUND(I233*H233,2)</f>
        <v>0</v>
      </c>
      <c r="BL233" s="18" t="s">
        <v>236</v>
      </c>
      <c r="BM233" s="232" t="s">
        <v>1203</v>
      </c>
    </row>
    <row r="234" s="2" customFormat="1" ht="16.5" customHeight="1">
      <c r="A234" s="39"/>
      <c r="B234" s="40"/>
      <c r="C234" s="220" t="s">
        <v>353</v>
      </c>
      <c r="D234" s="220" t="s">
        <v>135</v>
      </c>
      <c r="E234" s="221" t="s">
        <v>1204</v>
      </c>
      <c r="F234" s="222" t="s">
        <v>1205</v>
      </c>
      <c r="G234" s="223" t="s">
        <v>138</v>
      </c>
      <c r="H234" s="224">
        <v>1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40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236</v>
      </c>
      <c r="AT234" s="232" t="s">
        <v>135</v>
      </c>
      <c r="AU234" s="232" t="s">
        <v>85</v>
      </c>
      <c r="AY234" s="18" t="s">
        <v>132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83</v>
      </c>
      <c r="BK234" s="233">
        <f>ROUND(I234*H234,2)</f>
        <v>0</v>
      </c>
      <c r="BL234" s="18" t="s">
        <v>236</v>
      </c>
      <c r="BM234" s="232" t="s">
        <v>1206</v>
      </c>
    </row>
    <row r="235" s="2" customFormat="1" ht="21.75" customHeight="1">
      <c r="A235" s="39"/>
      <c r="B235" s="40"/>
      <c r="C235" s="220" t="s">
        <v>360</v>
      </c>
      <c r="D235" s="220" t="s">
        <v>135</v>
      </c>
      <c r="E235" s="221" t="s">
        <v>1207</v>
      </c>
      <c r="F235" s="222" t="s">
        <v>1208</v>
      </c>
      <c r="G235" s="223" t="s">
        <v>138</v>
      </c>
      <c r="H235" s="224">
        <v>3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40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236</v>
      </c>
      <c r="AT235" s="232" t="s">
        <v>135</v>
      </c>
      <c r="AU235" s="232" t="s">
        <v>85</v>
      </c>
      <c r="AY235" s="18" t="s">
        <v>132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83</v>
      </c>
      <c r="BK235" s="233">
        <f>ROUND(I235*H235,2)</f>
        <v>0</v>
      </c>
      <c r="BL235" s="18" t="s">
        <v>236</v>
      </c>
      <c r="BM235" s="232" t="s">
        <v>1209</v>
      </c>
    </row>
    <row r="236" s="2" customFormat="1" ht="24.15" customHeight="1">
      <c r="A236" s="39"/>
      <c r="B236" s="40"/>
      <c r="C236" s="220" t="s">
        <v>297</v>
      </c>
      <c r="D236" s="220" t="s">
        <v>135</v>
      </c>
      <c r="E236" s="221" t="s">
        <v>1210</v>
      </c>
      <c r="F236" s="222" t="s">
        <v>1211</v>
      </c>
      <c r="G236" s="223" t="s">
        <v>138</v>
      </c>
      <c r="H236" s="224">
        <v>3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40</v>
      </c>
      <c r="O236" s="92"/>
      <c r="P236" s="230">
        <f>O236*H236</f>
        <v>0</v>
      </c>
      <c r="Q236" s="230">
        <v>0.00034000000000000002</v>
      </c>
      <c r="R236" s="230">
        <f>Q236*H236</f>
        <v>0.0010200000000000001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236</v>
      </c>
      <c r="AT236" s="232" t="s">
        <v>135</v>
      </c>
      <c r="AU236" s="232" t="s">
        <v>85</v>
      </c>
      <c r="AY236" s="18" t="s">
        <v>132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83</v>
      </c>
      <c r="BK236" s="233">
        <f>ROUND(I236*H236,2)</f>
        <v>0</v>
      </c>
      <c r="BL236" s="18" t="s">
        <v>236</v>
      </c>
      <c r="BM236" s="232" t="s">
        <v>1212</v>
      </c>
    </row>
    <row r="237" s="2" customFormat="1" ht="21.75" customHeight="1">
      <c r="A237" s="39"/>
      <c r="B237" s="40"/>
      <c r="C237" s="220" t="s">
        <v>371</v>
      </c>
      <c r="D237" s="220" t="s">
        <v>135</v>
      </c>
      <c r="E237" s="221" t="s">
        <v>1213</v>
      </c>
      <c r="F237" s="222" t="s">
        <v>1214</v>
      </c>
      <c r="G237" s="223" t="s">
        <v>230</v>
      </c>
      <c r="H237" s="224">
        <v>54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40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236</v>
      </c>
      <c r="AT237" s="232" t="s">
        <v>135</v>
      </c>
      <c r="AU237" s="232" t="s">
        <v>85</v>
      </c>
      <c r="AY237" s="18" t="s">
        <v>132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83</v>
      </c>
      <c r="BK237" s="233">
        <f>ROUND(I237*H237,2)</f>
        <v>0</v>
      </c>
      <c r="BL237" s="18" t="s">
        <v>236</v>
      </c>
      <c r="BM237" s="232" t="s">
        <v>1215</v>
      </c>
    </row>
    <row r="238" s="14" customFormat="1">
      <c r="A238" s="14"/>
      <c r="B238" s="245"/>
      <c r="C238" s="246"/>
      <c r="D238" s="236" t="s">
        <v>141</v>
      </c>
      <c r="E238" s="247" t="s">
        <v>1</v>
      </c>
      <c r="F238" s="248" t="s">
        <v>1216</v>
      </c>
      <c r="G238" s="246"/>
      <c r="H238" s="249">
        <v>54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141</v>
      </c>
      <c r="AU238" s="255" t="s">
        <v>85</v>
      </c>
      <c r="AV238" s="14" t="s">
        <v>85</v>
      </c>
      <c r="AW238" s="14" t="s">
        <v>32</v>
      </c>
      <c r="AX238" s="14" t="s">
        <v>83</v>
      </c>
      <c r="AY238" s="255" t="s">
        <v>132</v>
      </c>
    </row>
    <row r="239" s="2" customFormat="1" ht="33" customHeight="1">
      <c r="A239" s="39"/>
      <c r="B239" s="40"/>
      <c r="C239" s="220" t="s">
        <v>375</v>
      </c>
      <c r="D239" s="220" t="s">
        <v>135</v>
      </c>
      <c r="E239" s="221" t="s">
        <v>1217</v>
      </c>
      <c r="F239" s="222" t="s">
        <v>1218</v>
      </c>
      <c r="G239" s="223" t="s">
        <v>159</v>
      </c>
      <c r="H239" s="224">
        <v>0.050999999999999997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40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236</v>
      </c>
      <c r="AT239" s="232" t="s">
        <v>135</v>
      </c>
      <c r="AU239" s="232" t="s">
        <v>85</v>
      </c>
      <c r="AY239" s="18" t="s">
        <v>132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83</v>
      </c>
      <c r="BK239" s="233">
        <f>ROUND(I239*H239,2)</f>
        <v>0</v>
      </c>
      <c r="BL239" s="18" t="s">
        <v>236</v>
      </c>
      <c r="BM239" s="232" t="s">
        <v>1219</v>
      </c>
    </row>
    <row r="240" s="12" customFormat="1" ht="22.8" customHeight="1">
      <c r="A240" s="12"/>
      <c r="B240" s="204"/>
      <c r="C240" s="205"/>
      <c r="D240" s="206" t="s">
        <v>74</v>
      </c>
      <c r="E240" s="218" t="s">
        <v>1220</v>
      </c>
      <c r="F240" s="218" t="s">
        <v>1221</v>
      </c>
      <c r="G240" s="205"/>
      <c r="H240" s="205"/>
      <c r="I240" s="208"/>
      <c r="J240" s="219">
        <f>BK240</f>
        <v>0</v>
      </c>
      <c r="K240" s="205"/>
      <c r="L240" s="210"/>
      <c r="M240" s="211"/>
      <c r="N240" s="212"/>
      <c r="O240" s="212"/>
      <c r="P240" s="213">
        <f>SUM(P241:P268)</f>
        <v>0</v>
      </c>
      <c r="Q240" s="212"/>
      <c r="R240" s="213">
        <f>SUM(R241:R268)</f>
        <v>0.15941999999999998</v>
      </c>
      <c r="S240" s="212"/>
      <c r="T240" s="214">
        <f>SUM(T241:T268)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5" t="s">
        <v>85</v>
      </c>
      <c r="AT240" s="216" t="s">
        <v>74</v>
      </c>
      <c r="AU240" s="216" t="s">
        <v>83</v>
      </c>
      <c r="AY240" s="215" t="s">
        <v>132</v>
      </c>
      <c r="BK240" s="217">
        <f>SUM(BK241:BK268)</f>
        <v>0</v>
      </c>
    </row>
    <row r="241" s="2" customFormat="1" ht="33" customHeight="1">
      <c r="A241" s="39"/>
      <c r="B241" s="40"/>
      <c r="C241" s="220" t="s">
        <v>379</v>
      </c>
      <c r="D241" s="220" t="s">
        <v>135</v>
      </c>
      <c r="E241" s="221" t="s">
        <v>1222</v>
      </c>
      <c r="F241" s="222" t="s">
        <v>1223</v>
      </c>
      <c r="G241" s="223" t="s">
        <v>230</v>
      </c>
      <c r="H241" s="224">
        <v>22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40</v>
      </c>
      <c r="O241" s="92"/>
      <c r="P241" s="230">
        <f>O241*H241</f>
        <v>0</v>
      </c>
      <c r="Q241" s="230">
        <v>0.0037100000000000002</v>
      </c>
      <c r="R241" s="230">
        <f>Q241*H241</f>
        <v>0.081619999999999998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236</v>
      </c>
      <c r="AT241" s="232" t="s">
        <v>135</v>
      </c>
      <c r="AU241" s="232" t="s">
        <v>85</v>
      </c>
      <c r="AY241" s="18" t="s">
        <v>132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83</v>
      </c>
      <c r="BK241" s="233">
        <f>ROUND(I241*H241,2)</f>
        <v>0</v>
      </c>
      <c r="BL241" s="18" t="s">
        <v>236</v>
      </c>
      <c r="BM241" s="232" t="s">
        <v>1224</v>
      </c>
    </row>
    <row r="242" s="2" customFormat="1" ht="21.75" customHeight="1">
      <c r="A242" s="39"/>
      <c r="B242" s="40"/>
      <c r="C242" s="220" t="s">
        <v>384</v>
      </c>
      <c r="D242" s="220" t="s">
        <v>135</v>
      </c>
      <c r="E242" s="221" t="s">
        <v>1225</v>
      </c>
      <c r="F242" s="222" t="s">
        <v>1226</v>
      </c>
      <c r="G242" s="223" t="s">
        <v>138</v>
      </c>
      <c r="H242" s="224">
        <v>1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40</v>
      </c>
      <c r="O242" s="92"/>
      <c r="P242" s="230">
        <f>O242*H242</f>
        <v>0</v>
      </c>
      <c r="Q242" s="230">
        <v>0.00093999999999999997</v>
      </c>
      <c r="R242" s="230">
        <f>Q242*H242</f>
        <v>0.00093999999999999997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236</v>
      </c>
      <c r="AT242" s="232" t="s">
        <v>135</v>
      </c>
      <c r="AU242" s="232" t="s">
        <v>85</v>
      </c>
      <c r="AY242" s="18" t="s">
        <v>132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83</v>
      </c>
      <c r="BK242" s="233">
        <f>ROUND(I242*H242,2)</f>
        <v>0</v>
      </c>
      <c r="BL242" s="18" t="s">
        <v>236</v>
      </c>
      <c r="BM242" s="232" t="s">
        <v>1227</v>
      </c>
    </row>
    <row r="243" s="2" customFormat="1" ht="24.15" customHeight="1">
      <c r="A243" s="39"/>
      <c r="B243" s="40"/>
      <c r="C243" s="220" t="s">
        <v>390</v>
      </c>
      <c r="D243" s="220" t="s">
        <v>135</v>
      </c>
      <c r="E243" s="221" t="s">
        <v>1228</v>
      </c>
      <c r="F243" s="222" t="s">
        <v>1229</v>
      </c>
      <c r="G243" s="223" t="s">
        <v>138</v>
      </c>
      <c r="H243" s="224">
        <v>1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40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236</v>
      </c>
      <c r="AT243" s="232" t="s">
        <v>135</v>
      </c>
      <c r="AU243" s="232" t="s">
        <v>85</v>
      </c>
      <c r="AY243" s="18" t="s">
        <v>132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83</v>
      </c>
      <c r="BK243" s="233">
        <f>ROUND(I243*H243,2)</f>
        <v>0</v>
      </c>
      <c r="BL243" s="18" t="s">
        <v>236</v>
      </c>
      <c r="BM243" s="232" t="s">
        <v>1230</v>
      </c>
    </row>
    <row r="244" s="13" customFormat="1">
      <c r="A244" s="13"/>
      <c r="B244" s="234"/>
      <c r="C244" s="235"/>
      <c r="D244" s="236" t="s">
        <v>141</v>
      </c>
      <c r="E244" s="237" t="s">
        <v>1</v>
      </c>
      <c r="F244" s="238" t="s">
        <v>1231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141</v>
      </c>
      <c r="AU244" s="244" t="s">
        <v>85</v>
      </c>
      <c r="AV244" s="13" t="s">
        <v>83</v>
      </c>
      <c r="AW244" s="13" t="s">
        <v>32</v>
      </c>
      <c r="AX244" s="13" t="s">
        <v>75</v>
      </c>
      <c r="AY244" s="244" t="s">
        <v>132</v>
      </c>
    </row>
    <row r="245" s="14" customFormat="1">
      <c r="A245" s="14"/>
      <c r="B245" s="245"/>
      <c r="C245" s="246"/>
      <c r="D245" s="236" t="s">
        <v>141</v>
      </c>
      <c r="E245" s="247" t="s">
        <v>1</v>
      </c>
      <c r="F245" s="248" t="s">
        <v>83</v>
      </c>
      <c r="G245" s="246"/>
      <c r="H245" s="249">
        <v>1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141</v>
      </c>
      <c r="AU245" s="255" t="s">
        <v>85</v>
      </c>
      <c r="AV245" s="14" t="s">
        <v>85</v>
      </c>
      <c r="AW245" s="14" t="s">
        <v>32</v>
      </c>
      <c r="AX245" s="14" t="s">
        <v>83</v>
      </c>
      <c r="AY245" s="255" t="s">
        <v>132</v>
      </c>
    </row>
    <row r="246" s="2" customFormat="1" ht="24.15" customHeight="1">
      <c r="A246" s="39"/>
      <c r="B246" s="40"/>
      <c r="C246" s="220" t="s">
        <v>398</v>
      </c>
      <c r="D246" s="220" t="s">
        <v>135</v>
      </c>
      <c r="E246" s="221" t="s">
        <v>1232</v>
      </c>
      <c r="F246" s="222" t="s">
        <v>1233</v>
      </c>
      <c r="G246" s="223" t="s">
        <v>230</v>
      </c>
      <c r="H246" s="224">
        <v>13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40</v>
      </c>
      <c r="O246" s="92"/>
      <c r="P246" s="230">
        <f>O246*H246</f>
        <v>0</v>
      </c>
      <c r="Q246" s="230">
        <v>0.00080999999999999996</v>
      </c>
      <c r="R246" s="230">
        <f>Q246*H246</f>
        <v>0.010529999999999999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236</v>
      </c>
      <c r="AT246" s="232" t="s">
        <v>135</v>
      </c>
      <c r="AU246" s="232" t="s">
        <v>85</v>
      </c>
      <c r="AY246" s="18" t="s">
        <v>132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83</v>
      </c>
      <c r="BK246" s="233">
        <f>ROUND(I246*H246,2)</f>
        <v>0</v>
      </c>
      <c r="BL246" s="18" t="s">
        <v>236</v>
      </c>
      <c r="BM246" s="232" t="s">
        <v>1234</v>
      </c>
    </row>
    <row r="247" s="2" customFormat="1" ht="24.15" customHeight="1">
      <c r="A247" s="39"/>
      <c r="B247" s="40"/>
      <c r="C247" s="220" t="s">
        <v>410</v>
      </c>
      <c r="D247" s="220" t="s">
        <v>135</v>
      </c>
      <c r="E247" s="221" t="s">
        <v>1235</v>
      </c>
      <c r="F247" s="222" t="s">
        <v>1236</v>
      </c>
      <c r="G247" s="223" t="s">
        <v>230</v>
      </c>
      <c r="H247" s="224">
        <v>8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40</v>
      </c>
      <c r="O247" s="92"/>
      <c r="P247" s="230">
        <f>O247*H247</f>
        <v>0</v>
      </c>
      <c r="Q247" s="230">
        <v>0.0011900000000000001</v>
      </c>
      <c r="R247" s="230">
        <f>Q247*H247</f>
        <v>0.0095200000000000007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236</v>
      </c>
      <c r="AT247" s="232" t="s">
        <v>135</v>
      </c>
      <c r="AU247" s="232" t="s">
        <v>85</v>
      </c>
      <c r="AY247" s="18" t="s">
        <v>132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83</v>
      </c>
      <c r="BK247" s="233">
        <f>ROUND(I247*H247,2)</f>
        <v>0</v>
      </c>
      <c r="BL247" s="18" t="s">
        <v>236</v>
      </c>
      <c r="BM247" s="232" t="s">
        <v>1237</v>
      </c>
    </row>
    <row r="248" s="2" customFormat="1" ht="24.15" customHeight="1">
      <c r="A248" s="39"/>
      <c r="B248" s="40"/>
      <c r="C248" s="220" t="s">
        <v>415</v>
      </c>
      <c r="D248" s="220" t="s">
        <v>135</v>
      </c>
      <c r="E248" s="221" t="s">
        <v>1238</v>
      </c>
      <c r="F248" s="222" t="s">
        <v>1239</v>
      </c>
      <c r="G248" s="223" t="s">
        <v>230</v>
      </c>
      <c r="H248" s="224">
        <v>7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40</v>
      </c>
      <c r="O248" s="92"/>
      <c r="P248" s="230">
        <f>O248*H248</f>
        <v>0</v>
      </c>
      <c r="Q248" s="230">
        <v>0.00085999999999999998</v>
      </c>
      <c r="R248" s="230">
        <f>Q248*H248</f>
        <v>0.0060200000000000002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236</v>
      </c>
      <c r="AT248" s="232" t="s">
        <v>135</v>
      </c>
      <c r="AU248" s="232" t="s">
        <v>85</v>
      </c>
      <c r="AY248" s="18" t="s">
        <v>132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83</v>
      </c>
      <c r="BK248" s="233">
        <f>ROUND(I248*H248,2)</f>
        <v>0</v>
      </c>
      <c r="BL248" s="18" t="s">
        <v>236</v>
      </c>
      <c r="BM248" s="232" t="s">
        <v>1240</v>
      </c>
    </row>
    <row r="249" s="2" customFormat="1" ht="24.15" customHeight="1">
      <c r="A249" s="39"/>
      <c r="B249" s="40"/>
      <c r="C249" s="220" t="s">
        <v>421</v>
      </c>
      <c r="D249" s="220" t="s">
        <v>135</v>
      </c>
      <c r="E249" s="221" t="s">
        <v>1241</v>
      </c>
      <c r="F249" s="222" t="s">
        <v>1242</v>
      </c>
      <c r="G249" s="223" t="s">
        <v>230</v>
      </c>
      <c r="H249" s="224">
        <v>2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40</v>
      </c>
      <c r="O249" s="92"/>
      <c r="P249" s="230">
        <f>O249*H249</f>
        <v>0</v>
      </c>
      <c r="Q249" s="230">
        <v>0.0012999999999999999</v>
      </c>
      <c r="R249" s="230">
        <f>Q249*H249</f>
        <v>0.0025999999999999999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236</v>
      </c>
      <c r="AT249" s="232" t="s">
        <v>135</v>
      </c>
      <c r="AU249" s="232" t="s">
        <v>85</v>
      </c>
      <c r="AY249" s="18" t="s">
        <v>132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83</v>
      </c>
      <c r="BK249" s="233">
        <f>ROUND(I249*H249,2)</f>
        <v>0</v>
      </c>
      <c r="BL249" s="18" t="s">
        <v>236</v>
      </c>
      <c r="BM249" s="232" t="s">
        <v>1243</v>
      </c>
    </row>
    <row r="250" s="2" customFormat="1" ht="24.15" customHeight="1">
      <c r="A250" s="39"/>
      <c r="B250" s="40"/>
      <c r="C250" s="220" t="s">
        <v>425</v>
      </c>
      <c r="D250" s="220" t="s">
        <v>135</v>
      </c>
      <c r="E250" s="221" t="s">
        <v>1244</v>
      </c>
      <c r="F250" s="222" t="s">
        <v>1245</v>
      </c>
      <c r="G250" s="223" t="s">
        <v>1246</v>
      </c>
      <c r="H250" s="224">
        <v>1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40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236</v>
      </c>
      <c r="AT250" s="232" t="s">
        <v>135</v>
      </c>
      <c r="AU250" s="232" t="s">
        <v>85</v>
      </c>
      <c r="AY250" s="18" t="s">
        <v>132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83</v>
      </c>
      <c r="BK250" s="233">
        <f>ROUND(I250*H250,2)</f>
        <v>0</v>
      </c>
      <c r="BL250" s="18" t="s">
        <v>236</v>
      </c>
      <c r="BM250" s="232" t="s">
        <v>1247</v>
      </c>
    </row>
    <row r="251" s="2" customFormat="1" ht="24.15" customHeight="1">
      <c r="A251" s="39"/>
      <c r="B251" s="40"/>
      <c r="C251" s="220" t="s">
        <v>429</v>
      </c>
      <c r="D251" s="220" t="s">
        <v>135</v>
      </c>
      <c r="E251" s="221" t="s">
        <v>1248</v>
      </c>
      <c r="F251" s="222" t="s">
        <v>1249</v>
      </c>
      <c r="G251" s="223" t="s">
        <v>230</v>
      </c>
      <c r="H251" s="224">
        <v>22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40</v>
      </c>
      <c r="O251" s="92"/>
      <c r="P251" s="230">
        <f>O251*H251</f>
        <v>0</v>
      </c>
      <c r="Q251" s="230">
        <v>0.00016000000000000001</v>
      </c>
      <c r="R251" s="230">
        <f>Q251*H251</f>
        <v>0.0035200000000000001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236</v>
      </c>
      <c r="AT251" s="232" t="s">
        <v>135</v>
      </c>
      <c r="AU251" s="232" t="s">
        <v>85</v>
      </c>
      <c r="AY251" s="18" t="s">
        <v>132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83</v>
      </c>
      <c r="BK251" s="233">
        <f>ROUND(I251*H251,2)</f>
        <v>0</v>
      </c>
      <c r="BL251" s="18" t="s">
        <v>236</v>
      </c>
      <c r="BM251" s="232" t="s">
        <v>1250</v>
      </c>
    </row>
    <row r="252" s="2" customFormat="1" ht="37.8" customHeight="1">
      <c r="A252" s="39"/>
      <c r="B252" s="40"/>
      <c r="C252" s="220" t="s">
        <v>433</v>
      </c>
      <c r="D252" s="220" t="s">
        <v>135</v>
      </c>
      <c r="E252" s="221" t="s">
        <v>1251</v>
      </c>
      <c r="F252" s="222" t="s">
        <v>1252</v>
      </c>
      <c r="G252" s="223" t="s">
        <v>230</v>
      </c>
      <c r="H252" s="224">
        <v>13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40</v>
      </c>
      <c r="O252" s="92"/>
      <c r="P252" s="230">
        <f>O252*H252</f>
        <v>0</v>
      </c>
      <c r="Q252" s="230">
        <v>0.00034000000000000002</v>
      </c>
      <c r="R252" s="230">
        <f>Q252*H252</f>
        <v>0.0044200000000000003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236</v>
      </c>
      <c r="AT252" s="232" t="s">
        <v>135</v>
      </c>
      <c r="AU252" s="232" t="s">
        <v>85</v>
      </c>
      <c r="AY252" s="18" t="s">
        <v>132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83</v>
      </c>
      <c r="BK252" s="233">
        <f>ROUND(I252*H252,2)</f>
        <v>0</v>
      </c>
      <c r="BL252" s="18" t="s">
        <v>236</v>
      </c>
      <c r="BM252" s="232" t="s">
        <v>1253</v>
      </c>
    </row>
    <row r="253" s="2" customFormat="1" ht="37.8" customHeight="1">
      <c r="A253" s="39"/>
      <c r="B253" s="40"/>
      <c r="C253" s="220" t="s">
        <v>439</v>
      </c>
      <c r="D253" s="220" t="s">
        <v>135</v>
      </c>
      <c r="E253" s="221" t="s">
        <v>1254</v>
      </c>
      <c r="F253" s="222" t="s">
        <v>1255</v>
      </c>
      <c r="G253" s="223" t="s">
        <v>230</v>
      </c>
      <c r="H253" s="224">
        <v>8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40</v>
      </c>
      <c r="O253" s="92"/>
      <c r="P253" s="230">
        <f>O253*H253</f>
        <v>0</v>
      </c>
      <c r="Q253" s="230">
        <v>0.00010000000000000001</v>
      </c>
      <c r="R253" s="230">
        <f>Q253*H253</f>
        <v>0.00080000000000000004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236</v>
      </c>
      <c r="AT253" s="232" t="s">
        <v>135</v>
      </c>
      <c r="AU253" s="232" t="s">
        <v>85</v>
      </c>
      <c r="AY253" s="18" t="s">
        <v>132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83</v>
      </c>
      <c r="BK253" s="233">
        <f>ROUND(I253*H253,2)</f>
        <v>0</v>
      </c>
      <c r="BL253" s="18" t="s">
        <v>236</v>
      </c>
      <c r="BM253" s="232" t="s">
        <v>1256</v>
      </c>
    </row>
    <row r="254" s="2" customFormat="1" ht="37.8" customHeight="1">
      <c r="A254" s="39"/>
      <c r="B254" s="40"/>
      <c r="C254" s="220" t="s">
        <v>290</v>
      </c>
      <c r="D254" s="220" t="s">
        <v>135</v>
      </c>
      <c r="E254" s="221" t="s">
        <v>1257</v>
      </c>
      <c r="F254" s="222" t="s">
        <v>1258</v>
      </c>
      <c r="G254" s="223" t="s">
        <v>230</v>
      </c>
      <c r="H254" s="224">
        <v>7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40</v>
      </c>
      <c r="O254" s="92"/>
      <c r="P254" s="230">
        <f>O254*H254</f>
        <v>0</v>
      </c>
      <c r="Q254" s="230">
        <v>0.00020000000000000001</v>
      </c>
      <c r="R254" s="230">
        <f>Q254*H254</f>
        <v>0.0014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236</v>
      </c>
      <c r="AT254" s="232" t="s">
        <v>135</v>
      </c>
      <c r="AU254" s="232" t="s">
        <v>85</v>
      </c>
      <c r="AY254" s="18" t="s">
        <v>132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83</v>
      </c>
      <c r="BK254" s="233">
        <f>ROUND(I254*H254,2)</f>
        <v>0</v>
      </c>
      <c r="BL254" s="18" t="s">
        <v>236</v>
      </c>
      <c r="BM254" s="232" t="s">
        <v>1259</v>
      </c>
    </row>
    <row r="255" s="2" customFormat="1" ht="37.8" customHeight="1">
      <c r="A255" s="39"/>
      <c r="B255" s="40"/>
      <c r="C255" s="220" t="s">
        <v>450</v>
      </c>
      <c r="D255" s="220" t="s">
        <v>135</v>
      </c>
      <c r="E255" s="221" t="s">
        <v>1260</v>
      </c>
      <c r="F255" s="222" t="s">
        <v>1261</v>
      </c>
      <c r="G255" s="223" t="s">
        <v>230</v>
      </c>
      <c r="H255" s="224">
        <v>2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40</v>
      </c>
      <c r="O255" s="92"/>
      <c r="P255" s="230">
        <f>O255*H255</f>
        <v>0</v>
      </c>
      <c r="Q255" s="230">
        <v>0.00024000000000000001</v>
      </c>
      <c r="R255" s="230">
        <f>Q255*H255</f>
        <v>0.00048000000000000001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236</v>
      </c>
      <c r="AT255" s="232" t="s">
        <v>135</v>
      </c>
      <c r="AU255" s="232" t="s">
        <v>85</v>
      </c>
      <c r="AY255" s="18" t="s">
        <v>132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83</v>
      </c>
      <c r="BK255" s="233">
        <f>ROUND(I255*H255,2)</f>
        <v>0</v>
      </c>
      <c r="BL255" s="18" t="s">
        <v>236</v>
      </c>
      <c r="BM255" s="232" t="s">
        <v>1262</v>
      </c>
    </row>
    <row r="256" s="2" customFormat="1" ht="16.5" customHeight="1">
      <c r="A256" s="39"/>
      <c r="B256" s="40"/>
      <c r="C256" s="220" t="s">
        <v>456</v>
      </c>
      <c r="D256" s="220" t="s">
        <v>135</v>
      </c>
      <c r="E256" s="221" t="s">
        <v>1263</v>
      </c>
      <c r="F256" s="222" t="s">
        <v>1264</v>
      </c>
      <c r="G256" s="223" t="s">
        <v>138</v>
      </c>
      <c r="H256" s="224">
        <v>6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40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236</v>
      </c>
      <c r="AT256" s="232" t="s">
        <v>135</v>
      </c>
      <c r="AU256" s="232" t="s">
        <v>85</v>
      </c>
      <c r="AY256" s="18" t="s">
        <v>132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83</v>
      </c>
      <c r="BK256" s="233">
        <f>ROUND(I256*H256,2)</f>
        <v>0</v>
      </c>
      <c r="BL256" s="18" t="s">
        <v>236</v>
      </c>
      <c r="BM256" s="232" t="s">
        <v>1265</v>
      </c>
    </row>
    <row r="257" s="14" customFormat="1">
      <c r="A257" s="14"/>
      <c r="B257" s="245"/>
      <c r="C257" s="246"/>
      <c r="D257" s="236" t="s">
        <v>141</v>
      </c>
      <c r="E257" s="247" t="s">
        <v>1</v>
      </c>
      <c r="F257" s="248" t="s">
        <v>1266</v>
      </c>
      <c r="G257" s="246"/>
      <c r="H257" s="249">
        <v>6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141</v>
      </c>
      <c r="AU257" s="255" t="s">
        <v>85</v>
      </c>
      <c r="AV257" s="14" t="s">
        <v>85</v>
      </c>
      <c r="AW257" s="14" t="s">
        <v>32</v>
      </c>
      <c r="AX257" s="14" t="s">
        <v>83</v>
      </c>
      <c r="AY257" s="255" t="s">
        <v>132</v>
      </c>
    </row>
    <row r="258" s="2" customFormat="1" ht="16.5" customHeight="1">
      <c r="A258" s="39"/>
      <c r="B258" s="40"/>
      <c r="C258" s="220" t="s">
        <v>461</v>
      </c>
      <c r="D258" s="220" t="s">
        <v>135</v>
      </c>
      <c r="E258" s="221" t="s">
        <v>1267</v>
      </c>
      <c r="F258" s="222" t="s">
        <v>1268</v>
      </c>
      <c r="G258" s="223" t="s">
        <v>1269</v>
      </c>
      <c r="H258" s="224">
        <v>1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40</v>
      </c>
      <c r="O258" s="92"/>
      <c r="P258" s="230">
        <f>O258*H258</f>
        <v>0</v>
      </c>
      <c r="Q258" s="230">
        <v>0.00025000000000000001</v>
      </c>
      <c r="R258" s="230">
        <f>Q258*H258</f>
        <v>0.00025000000000000001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236</v>
      </c>
      <c r="AT258" s="232" t="s">
        <v>135</v>
      </c>
      <c r="AU258" s="232" t="s">
        <v>85</v>
      </c>
      <c r="AY258" s="18" t="s">
        <v>132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83</v>
      </c>
      <c r="BK258" s="233">
        <f>ROUND(I258*H258,2)</f>
        <v>0</v>
      </c>
      <c r="BL258" s="18" t="s">
        <v>236</v>
      </c>
      <c r="BM258" s="232" t="s">
        <v>1270</v>
      </c>
    </row>
    <row r="259" s="2" customFormat="1" ht="24.15" customHeight="1">
      <c r="A259" s="39"/>
      <c r="B259" s="40"/>
      <c r="C259" s="220" t="s">
        <v>465</v>
      </c>
      <c r="D259" s="220" t="s">
        <v>135</v>
      </c>
      <c r="E259" s="221" t="s">
        <v>1271</v>
      </c>
      <c r="F259" s="222" t="s">
        <v>1272</v>
      </c>
      <c r="G259" s="223" t="s">
        <v>138</v>
      </c>
      <c r="H259" s="224">
        <v>2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40</v>
      </c>
      <c r="O259" s="92"/>
      <c r="P259" s="230">
        <f>O259*H259</f>
        <v>0</v>
      </c>
      <c r="Q259" s="230">
        <v>0.00027</v>
      </c>
      <c r="R259" s="230">
        <f>Q259*H259</f>
        <v>0.00054000000000000001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236</v>
      </c>
      <c r="AT259" s="232" t="s">
        <v>135</v>
      </c>
      <c r="AU259" s="232" t="s">
        <v>85</v>
      </c>
      <c r="AY259" s="18" t="s">
        <v>132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83</v>
      </c>
      <c r="BK259" s="233">
        <f>ROUND(I259*H259,2)</f>
        <v>0</v>
      </c>
      <c r="BL259" s="18" t="s">
        <v>236</v>
      </c>
      <c r="BM259" s="232" t="s">
        <v>1273</v>
      </c>
    </row>
    <row r="260" s="2" customFormat="1" ht="24.15" customHeight="1">
      <c r="A260" s="39"/>
      <c r="B260" s="40"/>
      <c r="C260" s="220" t="s">
        <v>470</v>
      </c>
      <c r="D260" s="220" t="s">
        <v>135</v>
      </c>
      <c r="E260" s="221" t="s">
        <v>1274</v>
      </c>
      <c r="F260" s="222" t="s">
        <v>1275</v>
      </c>
      <c r="G260" s="223" t="s">
        <v>138</v>
      </c>
      <c r="H260" s="224">
        <v>3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40</v>
      </c>
      <c r="O260" s="92"/>
      <c r="P260" s="230">
        <f>O260*H260</f>
        <v>0</v>
      </c>
      <c r="Q260" s="230">
        <v>0.00040000000000000002</v>
      </c>
      <c r="R260" s="230">
        <f>Q260*H260</f>
        <v>0.0012000000000000001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236</v>
      </c>
      <c r="AT260" s="232" t="s">
        <v>135</v>
      </c>
      <c r="AU260" s="232" t="s">
        <v>85</v>
      </c>
      <c r="AY260" s="18" t="s">
        <v>132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83</v>
      </c>
      <c r="BK260" s="233">
        <f>ROUND(I260*H260,2)</f>
        <v>0</v>
      </c>
      <c r="BL260" s="18" t="s">
        <v>236</v>
      </c>
      <c r="BM260" s="232" t="s">
        <v>1276</v>
      </c>
    </row>
    <row r="261" s="2" customFormat="1" ht="24.15" customHeight="1">
      <c r="A261" s="39"/>
      <c r="B261" s="40"/>
      <c r="C261" s="220" t="s">
        <v>476</v>
      </c>
      <c r="D261" s="220" t="s">
        <v>135</v>
      </c>
      <c r="E261" s="221" t="s">
        <v>1277</v>
      </c>
      <c r="F261" s="222" t="s">
        <v>1278</v>
      </c>
      <c r="G261" s="223" t="s">
        <v>138</v>
      </c>
      <c r="H261" s="224">
        <v>2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40</v>
      </c>
      <c r="O261" s="92"/>
      <c r="P261" s="230">
        <f>O261*H261</f>
        <v>0</v>
      </c>
      <c r="Q261" s="230">
        <v>0.00056999999999999998</v>
      </c>
      <c r="R261" s="230">
        <f>Q261*H261</f>
        <v>0.00114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236</v>
      </c>
      <c r="AT261" s="232" t="s">
        <v>135</v>
      </c>
      <c r="AU261" s="232" t="s">
        <v>85</v>
      </c>
      <c r="AY261" s="18" t="s">
        <v>132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83</v>
      </c>
      <c r="BK261" s="233">
        <f>ROUND(I261*H261,2)</f>
        <v>0</v>
      </c>
      <c r="BL261" s="18" t="s">
        <v>236</v>
      </c>
      <c r="BM261" s="232" t="s">
        <v>1279</v>
      </c>
    </row>
    <row r="262" s="2" customFormat="1" ht="24.15" customHeight="1">
      <c r="A262" s="39"/>
      <c r="B262" s="40"/>
      <c r="C262" s="220" t="s">
        <v>482</v>
      </c>
      <c r="D262" s="220" t="s">
        <v>135</v>
      </c>
      <c r="E262" s="221" t="s">
        <v>1280</v>
      </c>
      <c r="F262" s="222" t="s">
        <v>1281</v>
      </c>
      <c r="G262" s="223" t="s">
        <v>138</v>
      </c>
      <c r="H262" s="224">
        <v>1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40</v>
      </c>
      <c r="O262" s="92"/>
      <c r="P262" s="230">
        <f>O262*H262</f>
        <v>0</v>
      </c>
      <c r="Q262" s="230">
        <v>0.00023000000000000001</v>
      </c>
      <c r="R262" s="230">
        <f>Q262*H262</f>
        <v>0.00023000000000000001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236</v>
      </c>
      <c r="AT262" s="232" t="s">
        <v>135</v>
      </c>
      <c r="AU262" s="232" t="s">
        <v>85</v>
      </c>
      <c r="AY262" s="18" t="s">
        <v>132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83</v>
      </c>
      <c r="BK262" s="233">
        <f>ROUND(I262*H262,2)</f>
        <v>0</v>
      </c>
      <c r="BL262" s="18" t="s">
        <v>236</v>
      </c>
      <c r="BM262" s="232" t="s">
        <v>1282</v>
      </c>
    </row>
    <row r="263" s="2" customFormat="1" ht="24.15" customHeight="1">
      <c r="A263" s="39"/>
      <c r="B263" s="40"/>
      <c r="C263" s="220" t="s">
        <v>490</v>
      </c>
      <c r="D263" s="220" t="s">
        <v>135</v>
      </c>
      <c r="E263" s="221" t="s">
        <v>1283</v>
      </c>
      <c r="F263" s="222" t="s">
        <v>1284</v>
      </c>
      <c r="G263" s="223" t="s">
        <v>1246</v>
      </c>
      <c r="H263" s="224">
        <v>1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40</v>
      </c>
      <c r="O263" s="92"/>
      <c r="P263" s="230">
        <f>O263*H263</f>
        <v>0</v>
      </c>
      <c r="Q263" s="230">
        <v>0.02913</v>
      </c>
      <c r="R263" s="230">
        <f>Q263*H263</f>
        <v>0.02913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236</v>
      </c>
      <c r="AT263" s="232" t="s">
        <v>135</v>
      </c>
      <c r="AU263" s="232" t="s">
        <v>85</v>
      </c>
      <c r="AY263" s="18" t="s">
        <v>132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83</v>
      </c>
      <c r="BK263" s="233">
        <f>ROUND(I263*H263,2)</f>
        <v>0</v>
      </c>
      <c r="BL263" s="18" t="s">
        <v>236</v>
      </c>
      <c r="BM263" s="232" t="s">
        <v>1285</v>
      </c>
    </row>
    <row r="264" s="2" customFormat="1" ht="24.15" customHeight="1">
      <c r="A264" s="39"/>
      <c r="B264" s="40"/>
      <c r="C264" s="220" t="s">
        <v>496</v>
      </c>
      <c r="D264" s="220" t="s">
        <v>135</v>
      </c>
      <c r="E264" s="221" t="s">
        <v>1286</v>
      </c>
      <c r="F264" s="222" t="s">
        <v>1287</v>
      </c>
      <c r="G264" s="223" t="s">
        <v>230</v>
      </c>
      <c r="H264" s="224">
        <v>22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40</v>
      </c>
      <c r="O264" s="92"/>
      <c r="P264" s="230">
        <f>O264*H264</f>
        <v>0</v>
      </c>
      <c r="Q264" s="230">
        <v>0.00019000000000000001</v>
      </c>
      <c r="R264" s="230">
        <f>Q264*H264</f>
        <v>0.0041800000000000006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236</v>
      </c>
      <c r="AT264" s="232" t="s">
        <v>135</v>
      </c>
      <c r="AU264" s="232" t="s">
        <v>85</v>
      </c>
      <c r="AY264" s="18" t="s">
        <v>132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83</v>
      </c>
      <c r="BK264" s="233">
        <f>ROUND(I264*H264,2)</f>
        <v>0</v>
      </c>
      <c r="BL264" s="18" t="s">
        <v>236</v>
      </c>
      <c r="BM264" s="232" t="s">
        <v>1288</v>
      </c>
    </row>
    <row r="265" s="2" customFormat="1" ht="21.75" customHeight="1">
      <c r="A265" s="39"/>
      <c r="B265" s="40"/>
      <c r="C265" s="220" t="s">
        <v>505</v>
      </c>
      <c r="D265" s="220" t="s">
        <v>135</v>
      </c>
      <c r="E265" s="221" t="s">
        <v>1289</v>
      </c>
      <c r="F265" s="222" t="s">
        <v>1290</v>
      </c>
      <c r="G265" s="223" t="s">
        <v>230</v>
      </c>
      <c r="H265" s="224">
        <v>30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40</v>
      </c>
      <c r="O265" s="92"/>
      <c r="P265" s="230">
        <f>O265*H265</f>
        <v>0</v>
      </c>
      <c r="Q265" s="230">
        <v>1.0000000000000001E-05</v>
      </c>
      <c r="R265" s="230">
        <f>Q265*H265</f>
        <v>0.00030000000000000003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236</v>
      </c>
      <c r="AT265" s="232" t="s">
        <v>135</v>
      </c>
      <c r="AU265" s="232" t="s">
        <v>85</v>
      </c>
      <c r="AY265" s="18" t="s">
        <v>132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83</v>
      </c>
      <c r="BK265" s="233">
        <f>ROUND(I265*H265,2)</f>
        <v>0</v>
      </c>
      <c r="BL265" s="18" t="s">
        <v>236</v>
      </c>
      <c r="BM265" s="232" t="s">
        <v>1291</v>
      </c>
    </row>
    <row r="266" s="14" customFormat="1">
      <c r="A266" s="14"/>
      <c r="B266" s="245"/>
      <c r="C266" s="246"/>
      <c r="D266" s="236" t="s">
        <v>141</v>
      </c>
      <c r="E266" s="247" t="s">
        <v>1</v>
      </c>
      <c r="F266" s="248" t="s">
        <v>1292</v>
      </c>
      <c r="G266" s="246"/>
      <c r="H266" s="249">
        <v>30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141</v>
      </c>
      <c r="AU266" s="255" t="s">
        <v>85</v>
      </c>
      <c r="AV266" s="14" t="s">
        <v>85</v>
      </c>
      <c r="AW266" s="14" t="s">
        <v>32</v>
      </c>
      <c r="AX266" s="14" t="s">
        <v>83</v>
      </c>
      <c r="AY266" s="255" t="s">
        <v>132</v>
      </c>
    </row>
    <row r="267" s="2" customFormat="1" ht="24.15" customHeight="1">
      <c r="A267" s="39"/>
      <c r="B267" s="40"/>
      <c r="C267" s="220" t="s">
        <v>510</v>
      </c>
      <c r="D267" s="220" t="s">
        <v>135</v>
      </c>
      <c r="E267" s="221" t="s">
        <v>1293</v>
      </c>
      <c r="F267" s="222" t="s">
        <v>1294</v>
      </c>
      <c r="G267" s="223" t="s">
        <v>230</v>
      </c>
      <c r="H267" s="224">
        <v>30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40</v>
      </c>
      <c r="O267" s="92"/>
      <c r="P267" s="230">
        <f>O267*H267</f>
        <v>0</v>
      </c>
      <c r="Q267" s="230">
        <v>2.0000000000000002E-05</v>
      </c>
      <c r="R267" s="230">
        <f>Q267*H267</f>
        <v>0.00060000000000000006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236</v>
      </c>
      <c r="AT267" s="232" t="s">
        <v>135</v>
      </c>
      <c r="AU267" s="232" t="s">
        <v>85</v>
      </c>
      <c r="AY267" s="18" t="s">
        <v>132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83</v>
      </c>
      <c r="BK267" s="233">
        <f>ROUND(I267*H267,2)</f>
        <v>0</v>
      </c>
      <c r="BL267" s="18" t="s">
        <v>236</v>
      </c>
      <c r="BM267" s="232" t="s">
        <v>1295</v>
      </c>
    </row>
    <row r="268" s="2" customFormat="1" ht="33" customHeight="1">
      <c r="A268" s="39"/>
      <c r="B268" s="40"/>
      <c r="C268" s="220" t="s">
        <v>515</v>
      </c>
      <c r="D268" s="220" t="s">
        <v>135</v>
      </c>
      <c r="E268" s="221" t="s">
        <v>1296</v>
      </c>
      <c r="F268" s="222" t="s">
        <v>1297</v>
      </c>
      <c r="G268" s="223" t="s">
        <v>159</v>
      </c>
      <c r="H268" s="224">
        <v>0.159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40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236</v>
      </c>
      <c r="AT268" s="232" t="s">
        <v>135</v>
      </c>
      <c r="AU268" s="232" t="s">
        <v>85</v>
      </c>
      <c r="AY268" s="18" t="s">
        <v>132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83</v>
      </c>
      <c r="BK268" s="233">
        <f>ROUND(I268*H268,2)</f>
        <v>0</v>
      </c>
      <c r="BL268" s="18" t="s">
        <v>236</v>
      </c>
      <c r="BM268" s="232" t="s">
        <v>1298</v>
      </c>
    </row>
    <row r="269" s="12" customFormat="1" ht="22.8" customHeight="1">
      <c r="A269" s="12"/>
      <c r="B269" s="204"/>
      <c r="C269" s="205"/>
      <c r="D269" s="206" t="s">
        <v>74</v>
      </c>
      <c r="E269" s="218" t="s">
        <v>1299</v>
      </c>
      <c r="F269" s="218" t="s">
        <v>1300</v>
      </c>
      <c r="G269" s="205"/>
      <c r="H269" s="205"/>
      <c r="I269" s="208"/>
      <c r="J269" s="219">
        <f>BK269</f>
        <v>0</v>
      </c>
      <c r="K269" s="205"/>
      <c r="L269" s="210"/>
      <c r="M269" s="211"/>
      <c r="N269" s="212"/>
      <c r="O269" s="212"/>
      <c r="P269" s="213">
        <f>SUM(P270:P285)</f>
        <v>0</v>
      </c>
      <c r="Q269" s="212"/>
      <c r="R269" s="213">
        <f>SUM(R270:R285)</f>
        <v>0.11037</v>
      </c>
      <c r="S269" s="212"/>
      <c r="T269" s="214">
        <f>SUM(T270:T285)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85</v>
      </c>
      <c r="AT269" s="216" t="s">
        <v>74</v>
      </c>
      <c r="AU269" s="216" t="s">
        <v>83</v>
      </c>
      <c r="AY269" s="215" t="s">
        <v>132</v>
      </c>
      <c r="BK269" s="217">
        <f>SUM(BK270:BK285)</f>
        <v>0</v>
      </c>
    </row>
    <row r="270" s="2" customFormat="1" ht="24.15" customHeight="1">
      <c r="A270" s="39"/>
      <c r="B270" s="40"/>
      <c r="C270" s="220" t="s">
        <v>520</v>
      </c>
      <c r="D270" s="220" t="s">
        <v>135</v>
      </c>
      <c r="E270" s="221" t="s">
        <v>1301</v>
      </c>
      <c r="F270" s="222" t="s">
        <v>1302</v>
      </c>
      <c r="G270" s="223" t="s">
        <v>1246</v>
      </c>
      <c r="H270" s="224">
        <v>2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40</v>
      </c>
      <c r="O270" s="92"/>
      <c r="P270" s="230">
        <f>O270*H270</f>
        <v>0</v>
      </c>
      <c r="Q270" s="230">
        <v>0.017469999999999999</v>
      </c>
      <c r="R270" s="230">
        <f>Q270*H270</f>
        <v>0.034939999999999999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236</v>
      </c>
      <c r="AT270" s="232" t="s">
        <v>135</v>
      </c>
      <c r="AU270" s="232" t="s">
        <v>85</v>
      </c>
      <c r="AY270" s="18" t="s">
        <v>132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83</v>
      </c>
      <c r="BK270" s="233">
        <f>ROUND(I270*H270,2)</f>
        <v>0</v>
      </c>
      <c r="BL270" s="18" t="s">
        <v>236</v>
      </c>
      <c r="BM270" s="232" t="s">
        <v>1303</v>
      </c>
    </row>
    <row r="271" s="2" customFormat="1" ht="24.15" customHeight="1">
      <c r="A271" s="39"/>
      <c r="B271" s="40"/>
      <c r="C271" s="220" t="s">
        <v>525</v>
      </c>
      <c r="D271" s="220" t="s">
        <v>135</v>
      </c>
      <c r="E271" s="221" t="s">
        <v>1304</v>
      </c>
      <c r="F271" s="222" t="s">
        <v>1305</v>
      </c>
      <c r="G271" s="223" t="s">
        <v>1246</v>
      </c>
      <c r="H271" s="224">
        <v>1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40</v>
      </c>
      <c r="O271" s="92"/>
      <c r="P271" s="230">
        <f>O271*H271</f>
        <v>0</v>
      </c>
      <c r="Q271" s="230">
        <v>0.024230000000000002</v>
      </c>
      <c r="R271" s="230">
        <f>Q271*H271</f>
        <v>0.024230000000000002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236</v>
      </c>
      <c r="AT271" s="232" t="s">
        <v>135</v>
      </c>
      <c r="AU271" s="232" t="s">
        <v>85</v>
      </c>
      <c r="AY271" s="18" t="s">
        <v>132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83</v>
      </c>
      <c r="BK271" s="233">
        <f>ROUND(I271*H271,2)</f>
        <v>0</v>
      </c>
      <c r="BL271" s="18" t="s">
        <v>236</v>
      </c>
      <c r="BM271" s="232" t="s">
        <v>1306</v>
      </c>
    </row>
    <row r="272" s="2" customFormat="1" ht="24.15" customHeight="1">
      <c r="A272" s="39"/>
      <c r="B272" s="40"/>
      <c r="C272" s="220" t="s">
        <v>531</v>
      </c>
      <c r="D272" s="220" t="s">
        <v>135</v>
      </c>
      <c r="E272" s="221" t="s">
        <v>1307</v>
      </c>
      <c r="F272" s="222" t="s">
        <v>1308</v>
      </c>
      <c r="G272" s="223" t="s">
        <v>323</v>
      </c>
      <c r="H272" s="224">
        <v>1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40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236</v>
      </c>
      <c r="AT272" s="232" t="s">
        <v>135</v>
      </c>
      <c r="AU272" s="232" t="s">
        <v>85</v>
      </c>
      <c r="AY272" s="18" t="s">
        <v>132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83</v>
      </c>
      <c r="BK272" s="233">
        <f>ROUND(I272*H272,2)</f>
        <v>0</v>
      </c>
      <c r="BL272" s="18" t="s">
        <v>236</v>
      </c>
      <c r="BM272" s="232" t="s">
        <v>1309</v>
      </c>
    </row>
    <row r="273" s="2" customFormat="1" ht="33" customHeight="1">
      <c r="A273" s="39"/>
      <c r="B273" s="40"/>
      <c r="C273" s="220" t="s">
        <v>538</v>
      </c>
      <c r="D273" s="220" t="s">
        <v>135</v>
      </c>
      <c r="E273" s="221" t="s">
        <v>1310</v>
      </c>
      <c r="F273" s="222" t="s">
        <v>1311</v>
      </c>
      <c r="G273" s="223" t="s">
        <v>1246</v>
      </c>
      <c r="H273" s="224">
        <v>1</v>
      </c>
      <c r="I273" s="225"/>
      <c r="J273" s="226">
        <f>ROUND(I273*H273,2)</f>
        <v>0</v>
      </c>
      <c r="K273" s="227"/>
      <c r="L273" s="45"/>
      <c r="M273" s="228" t="s">
        <v>1</v>
      </c>
      <c r="N273" s="229" t="s">
        <v>40</v>
      </c>
      <c r="O273" s="92"/>
      <c r="P273" s="230">
        <f>O273*H273</f>
        <v>0</v>
      </c>
      <c r="Q273" s="230">
        <v>0.0050600000000000003</v>
      </c>
      <c r="R273" s="230">
        <f>Q273*H273</f>
        <v>0.0050600000000000003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236</v>
      </c>
      <c r="AT273" s="232" t="s">
        <v>135</v>
      </c>
      <c r="AU273" s="232" t="s">
        <v>85</v>
      </c>
      <c r="AY273" s="18" t="s">
        <v>132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83</v>
      </c>
      <c r="BK273" s="233">
        <f>ROUND(I273*H273,2)</f>
        <v>0</v>
      </c>
      <c r="BL273" s="18" t="s">
        <v>236</v>
      </c>
      <c r="BM273" s="232" t="s">
        <v>1312</v>
      </c>
    </row>
    <row r="274" s="2" customFormat="1" ht="33" customHeight="1">
      <c r="A274" s="39"/>
      <c r="B274" s="40"/>
      <c r="C274" s="220" t="s">
        <v>295</v>
      </c>
      <c r="D274" s="220" t="s">
        <v>135</v>
      </c>
      <c r="E274" s="221" t="s">
        <v>1313</v>
      </c>
      <c r="F274" s="222" t="s">
        <v>1314</v>
      </c>
      <c r="G274" s="223" t="s">
        <v>1246</v>
      </c>
      <c r="H274" s="224">
        <v>1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40</v>
      </c>
      <c r="O274" s="92"/>
      <c r="P274" s="230">
        <f>O274*H274</f>
        <v>0</v>
      </c>
      <c r="Q274" s="230">
        <v>0.01745</v>
      </c>
      <c r="R274" s="230">
        <f>Q274*H274</f>
        <v>0.01745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236</v>
      </c>
      <c r="AT274" s="232" t="s">
        <v>135</v>
      </c>
      <c r="AU274" s="232" t="s">
        <v>85</v>
      </c>
      <c r="AY274" s="18" t="s">
        <v>132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83</v>
      </c>
      <c r="BK274" s="233">
        <f>ROUND(I274*H274,2)</f>
        <v>0</v>
      </c>
      <c r="BL274" s="18" t="s">
        <v>236</v>
      </c>
      <c r="BM274" s="232" t="s">
        <v>1315</v>
      </c>
    </row>
    <row r="275" s="2" customFormat="1" ht="24.15" customHeight="1">
      <c r="A275" s="39"/>
      <c r="B275" s="40"/>
      <c r="C275" s="220" t="s">
        <v>553</v>
      </c>
      <c r="D275" s="220" t="s">
        <v>135</v>
      </c>
      <c r="E275" s="221" t="s">
        <v>1316</v>
      </c>
      <c r="F275" s="222" t="s">
        <v>1317</v>
      </c>
      <c r="G275" s="223" t="s">
        <v>1246</v>
      </c>
      <c r="H275" s="224">
        <v>1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40</v>
      </c>
      <c r="O275" s="92"/>
      <c r="P275" s="230">
        <f>O275*H275</f>
        <v>0</v>
      </c>
      <c r="Q275" s="230">
        <v>0.010659999999999999</v>
      </c>
      <c r="R275" s="230">
        <f>Q275*H275</f>
        <v>0.010659999999999999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236</v>
      </c>
      <c r="AT275" s="232" t="s">
        <v>135</v>
      </c>
      <c r="AU275" s="232" t="s">
        <v>85</v>
      </c>
      <c r="AY275" s="18" t="s">
        <v>132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83</v>
      </c>
      <c r="BK275" s="233">
        <f>ROUND(I275*H275,2)</f>
        <v>0</v>
      </c>
      <c r="BL275" s="18" t="s">
        <v>236</v>
      </c>
      <c r="BM275" s="232" t="s">
        <v>1318</v>
      </c>
    </row>
    <row r="276" s="2" customFormat="1" ht="24.15" customHeight="1">
      <c r="A276" s="39"/>
      <c r="B276" s="40"/>
      <c r="C276" s="220" t="s">
        <v>558</v>
      </c>
      <c r="D276" s="220" t="s">
        <v>135</v>
      </c>
      <c r="E276" s="221" t="s">
        <v>1319</v>
      </c>
      <c r="F276" s="222" t="s">
        <v>1320</v>
      </c>
      <c r="G276" s="223" t="s">
        <v>1246</v>
      </c>
      <c r="H276" s="224">
        <v>1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40</v>
      </c>
      <c r="O276" s="92"/>
      <c r="P276" s="230">
        <f>O276*H276</f>
        <v>0</v>
      </c>
      <c r="Q276" s="230">
        <v>0.010659999999999999</v>
      </c>
      <c r="R276" s="230">
        <f>Q276*H276</f>
        <v>0.010659999999999999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236</v>
      </c>
      <c r="AT276" s="232" t="s">
        <v>135</v>
      </c>
      <c r="AU276" s="232" t="s">
        <v>85</v>
      </c>
      <c r="AY276" s="18" t="s">
        <v>132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83</v>
      </c>
      <c r="BK276" s="233">
        <f>ROUND(I276*H276,2)</f>
        <v>0</v>
      </c>
      <c r="BL276" s="18" t="s">
        <v>236</v>
      </c>
      <c r="BM276" s="232" t="s">
        <v>1321</v>
      </c>
    </row>
    <row r="277" s="2" customFormat="1" ht="16.5" customHeight="1">
      <c r="A277" s="39"/>
      <c r="B277" s="40"/>
      <c r="C277" s="220" t="s">
        <v>563</v>
      </c>
      <c r="D277" s="220" t="s">
        <v>135</v>
      </c>
      <c r="E277" s="221" t="s">
        <v>1322</v>
      </c>
      <c r="F277" s="222" t="s">
        <v>1323</v>
      </c>
      <c r="G277" s="223" t="s">
        <v>138</v>
      </c>
      <c r="H277" s="224">
        <v>1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40</v>
      </c>
      <c r="O277" s="92"/>
      <c r="P277" s="230">
        <f>O277*H277</f>
        <v>0</v>
      </c>
      <c r="Q277" s="230">
        <v>0.00029999999999999997</v>
      </c>
      <c r="R277" s="230">
        <f>Q277*H277</f>
        <v>0.00029999999999999997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236</v>
      </c>
      <c r="AT277" s="232" t="s">
        <v>135</v>
      </c>
      <c r="AU277" s="232" t="s">
        <v>85</v>
      </c>
      <c r="AY277" s="18" t="s">
        <v>132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83</v>
      </c>
      <c r="BK277" s="233">
        <f>ROUND(I277*H277,2)</f>
        <v>0</v>
      </c>
      <c r="BL277" s="18" t="s">
        <v>236</v>
      </c>
      <c r="BM277" s="232" t="s">
        <v>1324</v>
      </c>
    </row>
    <row r="278" s="2" customFormat="1" ht="24.15" customHeight="1">
      <c r="A278" s="39"/>
      <c r="B278" s="40"/>
      <c r="C278" s="220" t="s">
        <v>568</v>
      </c>
      <c r="D278" s="220" t="s">
        <v>135</v>
      </c>
      <c r="E278" s="221" t="s">
        <v>1325</v>
      </c>
      <c r="F278" s="222" t="s">
        <v>1326</v>
      </c>
      <c r="G278" s="223" t="s">
        <v>1246</v>
      </c>
      <c r="H278" s="224">
        <v>6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40</v>
      </c>
      <c r="O278" s="92"/>
      <c r="P278" s="230">
        <f>O278*H278</f>
        <v>0</v>
      </c>
      <c r="Q278" s="230">
        <v>0.00024000000000000001</v>
      </c>
      <c r="R278" s="230">
        <f>Q278*H278</f>
        <v>0.0014400000000000001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236</v>
      </c>
      <c r="AT278" s="232" t="s">
        <v>135</v>
      </c>
      <c r="AU278" s="232" t="s">
        <v>85</v>
      </c>
      <c r="AY278" s="18" t="s">
        <v>132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83</v>
      </c>
      <c r="BK278" s="233">
        <f>ROUND(I278*H278,2)</f>
        <v>0</v>
      </c>
      <c r="BL278" s="18" t="s">
        <v>236</v>
      </c>
      <c r="BM278" s="232" t="s">
        <v>1327</v>
      </c>
    </row>
    <row r="279" s="2" customFormat="1" ht="24.15" customHeight="1">
      <c r="A279" s="39"/>
      <c r="B279" s="40"/>
      <c r="C279" s="220" t="s">
        <v>572</v>
      </c>
      <c r="D279" s="220" t="s">
        <v>135</v>
      </c>
      <c r="E279" s="221" t="s">
        <v>1328</v>
      </c>
      <c r="F279" s="222" t="s">
        <v>1329</v>
      </c>
      <c r="G279" s="223" t="s">
        <v>1246</v>
      </c>
      <c r="H279" s="224">
        <v>1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40</v>
      </c>
      <c r="O279" s="92"/>
      <c r="P279" s="230">
        <f>O279*H279</f>
        <v>0</v>
      </c>
      <c r="Q279" s="230">
        <v>0.00172</v>
      </c>
      <c r="R279" s="230">
        <f>Q279*H279</f>
        <v>0.00172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236</v>
      </c>
      <c r="AT279" s="232" t="s">
        <v>135</v>
      </c>
      <c r="AU279" s="232" t="s">
        <v>85</v>
      </c>
      <c r="AY279" s="18" t="s">
        <v>132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83</v>
      </c>
      <c r="BK279" s="233">
        <f>ROUND(I279*H279,2)</f>
        <v>0</v>
      </c>
      <c r="BL279" s="18" t="s">
        <v>236</v>
      </c>
      <c r="BM279" s="232" t="s">
        <v>1330</v>
      </c>
    </row>
    <row r="280" s="13" customFormat="1">
      <c r="A280" s="13"/>
      <c r="B280" s="234"/>
      <c r="C280" s="235"/>
      <c r="D280" s="236" t="s">
        <v>141</v>
      </c>
      <c r="E280" s="237" t="s">
        <v>1</v>
      </c>
      <c r="F280" s="238" t="s">
        <v>1331</v>
      </c>
      <c r="G280" s="235"/>
      <c r="H280" s="237" t="s">
        <v>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141</v>
      </c>
      <c r="AU280" s="244" t="s">
        <v>85</v>
      </c>
      <c r="AV280" s="13" t="s">
        <v>83</v>
      </c>
      <c r="AW280" s="13" t="s">
        <v>32</v>
      </c>
      <c r="AX280" s="13" t="s">
        <v>75</v>
      </c>
      <c r="AY280" s="244" t="s">
        <v>132</v>
      </c>
    </row>
    <row r="281" s="14" customFormat="1">
      <c r="A281" s="14"/>
      <c r="B281" s="245"/>
      <c r="C281" s="246"/>
      <c r="D281" s="236" t="s">
        <v>141</v>
      </c>
      <c r="E281" s="247" t="s">
        <v>1</v>
      </c>
      <c r="F281" s="248" t="s">
        <v>83</v>
      </c>
      <c r="G281" s="246"/>
      <c r="H281" s="249">
        <v>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141</v>
      </c>
      <c r="AU281" s="255" t="s">
        <v>85</v>
      </c>
      <c r="AV281" s="14" t="s">
        <v>85</v>
      </c>
      <c r="AW281" s="14" t="s">
        <v>32</v>
      </c>
      <c r="AX281" s="14" t="s">
        <v>83</v>
      </c>
      <c r="AY281" s="255" t="s">
        <v>132</v>
      </c>
    </row>
    <row r="282" s="2" customFormat="1" ht="24.15" customHeight="1">
      <c r="A282" s="39"/>
      <c r="B282" s="40"/>
      <c r="C282" s="220" t="s">
        <v>577</v>
      </c>
      <c r="D282" s="220" t="s">
        <v>135</v>
      </c>
      <c r="E282" s="221" t="s">
        <v>1332</v>
      </c>
      <c r="F282" s="222" t="s">
        <v>1333</v>
      </c>
      <c r="G282" s="223" t="s">
        <v>1246</v>
      </c>
      <c r="H282" s="224">
        <v>1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40</v>
      </c>
      <c r="O282" s="92"/>
      <c r="P282" s="230">
        <f>O282*H282</f>
        <v>0</v>
      </c>
      <c r="Q282" s="230">
        <v>0.0018</v>
      </c>
      <c r="R282" s="230">
        <f>Q282*H282</f>
        <v>0.0018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236</v>
      </c>
      <c r="AT282" s="232" t="s">
        <v>135</v>
      </c>
      <c r="AU282" s="232" t="s">
        <v>85</v>
      </c>
      <c r="AY282" s="18" t="s">
        <v>132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83</v>
      </c>
      <c r="BK282" s="233">
        <f>ROUND(I282*H282,2)</f>
        <v>0</v>
      </c>
      <c r="BL282" s="18" t="s">
        <v>236</v>
      </c>
      <c r="BM282" s="232" t="s">
        <v>1334</v>
      </c>
    </row>
    <row r="283" s="2" customFormat="1" ht="21.75" customHeight="1">
      <c r="A283" s="39"/>
      <c r="B283" s="40"/>
      <c r="C283" s="220" t="s">
        <v>583</v>
      </c>
      <c r="D283" s="220" t="s">
        <v>135</v>
      </c>
      <c r="E283" s="221" t="s">
        <v>1335</v>
      </c>
      <c r="F283" s="222" t="s">
        <v>1336</v>
      </c>
      <c r="G283" s="223" t="s">
        <v>1246</v>
      </c>
      <c r="H283" s="224">
        <v>1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40</v>
      </c>
      <c r="O283" s="92"/>
      <c r="P283" s="230">
        <f>O283*H283</f>
        <v>0</v>
      </c>
      <c r="Q283" s="230">
        <v>0.0018</v>
      </c>
      <c r="R283" s="230">
        <f>Q283*H283</f>
        <v>0.0018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236</v>
      </c>
      <c r="AT283" s="232" t="s">
        <v>135</v>
      </c>
      <c r="AU283" s="232" t="s">
        <v>85</v>
      </c>
      <c r="AY283" s="18" t="s">
        <v>132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83</v>
      </c>
      <c r="BK283" s="233">
        <f>ROUND(I283*H283,2)</f>
        <v>0</v>
      </c>
      <c r="BL283" s="18" t="s">
        <v>236</v>
      </c>
      <c r="BM283" s="232" t="s">
        <v>1337</v>
      </c>
    </row>
    <row r="284" s="2" customFormat="1" ht="16.5" customHeight="1">
      <c r="A284" s="39"/>
      <c r="B284" s="40"/>
      <c r="C284" s="220" t="s">
        <v>587</v>
      </c>
      <c r="D284" s="220" t="s">
        <v>135</v>
      </c>
      <c r="E284" s="221" t="s">
        <v>1338</v>
      </c>
      <c r="F284" s="222" t="s">
        <v>1339</v>
      </c>
      <c r="G284" s="223" t="s">
        <v>138</v>
      </c>
      <c r="H284" s="224">
        <v>1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40</v>
      </c>
      <c r="O284" s="92"/>
      <c r="P284" s="230">
        <f>O284*H284</f>
        <v>0</v>
      </c>
      <c r="Q284" s="230">
        <v>0.00031</v>
      </c>
      <c r="R284" s="230">
        <f>Q284*H284</f>
        <v>0.00031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236</v>
      </c>
      <c r="AT284" s="232" t="s">
        <v>135</v>
      </c>
      <c r="AU284" s="232" t="s">
        <v>85</v>
      </c>
      <c r="AY284" s="18" t="s">
        <v>132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83</v>
      </c>
      <c r="BK284" s="233">
        <f>ROUND(I284*H284,2)</f>
        <v>0</v>
      </c>
      <c r="BL284" s="18" t="s">
        <v>236</v>
      </c>
      <c r="BM284" s="232" t="s">
        <v>1340</v>
      </c>
    </row>
    <row r="285" s="2" customFormat="1" ht="33" customHeight="1">
      <c r="A285" s="39"/>
      <c r="B285" s="40"/>
      <c r="C285" s="220" t="s">
        <v>591</v>
      </c>
      <c r="D285" s="220" t="s">
        <v>135</v>
      </c>
      <c r="E285" s="221" t="s">
        <v>1341</v>
      </c>
      <c r="F285" s="222" t="s">
        <v>1342</v>
      </c>
      <c r="G285" s="223" t="s">
        <v>159</v>
      </c>
      <c r="H285" s="224">
        <v>0.11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40</v>
      </c>
      <c r="O285" s="92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236</v>
      </c>
      <c r="AT285" s="232" t="s">
        <v>135</v>
      </c>
      <c r="AU285" s="232" t="s">
        <v>85</v>
      </c>
      <c r="AY285" s="18" t="s">
        <v>132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83</v>
      </c>
      <c r="BK285" s="233">
        <f>ROUND(I285*H285,2)</f>
        <v>0</v>
      </c>
      <c r="BL285" s="18" t="s">
        <v>236</v>
      </c>
      <c r="BM285" s="232" t="s">
        <v>1343</v>
      </c>
    </row>
    <row r="286" s="12" customFormat="1" ht="22.8" customHeight="1">
      <c r="A286" s="12"/>
      <c r="B286" s="204"/>
      <c r="C286" s="205"/>
      <c r="D286" s="206" t="s">
        <v>74</v>
      </c>
      <c r="E286" s="218" t="s">
        <v>1344</v>
      </c>
      <c r="F286" s="218" t="s">
        <v>1345</v>
      </c>
      <c r="G286" s="205"/>
      <c r="H286" s="205"/>
      <c r="I286" s="208"/>
      <c r="J286" s="219">
        <f>BK286</f>
        <v>0</v>
      </c>
      <c r="K286" s="205"/>
      <c r="L286" s="210"/>
      <c r="M286" s="211"/>
      <c r="N286" s="212"/>
      <c r="O286" s="212"/>
      <c r="P286" s="213">
        <f>SUM(P287:P289)</f>
        <v>0</v>
      </c>
      <c r="Q286" s="212"/>
      <c r="R286" s="213">
        <f>SUM(R287:R289)</f>
        <v>0.049950000000000008</v>
      </c>
      <c r="S286" s="212"/>
      <c r="T286" s="214">
        <f>SUM(T287:T289)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5" t="s">
        <v>85</v>
      </c>
      <c r="AT286" s="216" t="s">
        <v>74</v>
      </c>
      <c r="AU286" s="216" t="s">
        <v>83</v>
      </c>
      <c r="AY286" s="215" t="s">
        <v>132</v>
      </c>
      <c r="BK286" s="217">
        <f>SUM(BK287:BK289)</f>
        <v>0</v>
      </c>
    </row>
    <row r="287" s="2" customFormat="1" ht="24.15" customHeight="1">
      <c r="A287" s="39"/>
      <c r="B287" s="40"/>
      <c r="C287" s="220" t="s">
        <v>597</v>
      </c>
      <c r="D287" s="220" t="s">
        <v>135</v>
      </c>
      <c r="E287" s="221" t="s">
        <v>1346</v>
      </c>
      <c r="F287" s="222" t="s">
        <v>1347</v>
      </c>
      <c r="G287" s="223" t="s">
        <v>1246</v>
      </c>
      <c r="H287" s="224">
        <v>1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40</v>
      </c>
      <c r="O287" s="92"/>
      <c r="P287" s="230">
        <f>O287*H287</f>
        <v>0</v>
      </c>
      <c r="Q287" s="230">
        <v>0.016650000000000002</v>
      </c>
      <c r="R287" s="230">
        <f>Q287*H287</f>
        <v>0.016650000000000002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236</v>
      </c>
      <c r="AT287" s="232" t="s">
        <v>135</v>
      </c>
      <c r="AU287" s="232" t="s">
        <v>85</v>
      </c>
      <c r="AY287" s="18" t="s">
        <v>132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83</v>
      </c>
      <c r="BK287" s="233">
        <f>ROUND(I287*H287,2)</f>
        <v>0</v>
      </c>
      <c r="BL287" s="18" t="s">
        <v>236</v>
      </c>
      <c r="BM287" s="232" t="s">
        <v>1348</v>
      </c>
    </row>
    <row r="288" s="2" customFormat="1" ht="33" customHeight="1">
      <c r="A288" s="39"/>
      <c r="B288" s="40"/>
      <c r="C288" s="220" t="s">
        <v>603</v>
      </c>
      <c r="D288" s="220" t="s">
        <v>135</v>
      </c>
      <c r="E288" s="221" t="s">
        <v>1349</v>
      </c>
      <c r="F288" s="222" t="s">
        <v>1350</v>
      </c>
      <c r="G288" s="223" t="s">
        <v>1246</v>
      </c>
      <c r="H288" s="224">
        <v>2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40</v>
      </c>
      <c r="O288" s="92"/>
      <c r="P288" s="230">
        <f>O288*H288</f>
        <v>0</v>
      </c>
      <c r="Q288" s="230">
        <v>0.016650000000000002</v>
      </c>
      <c r="R288" s="230">
        <f>Q288*H288</f>
        <v>0.033300000000000003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236</v>
      </c>
      <c r="AT288" s="232" t="s">
        <v>135</v>
      </c>
      <c r="AU288" s="232" t="s">
        <v>85</v>
      </c>
      <c r="AY288" s="18" t="s">
        <v>132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83</v>
      </c>
      <c r="BK288" s="233">
        <f>ROUND(I288*H288,2)</f>
        <v>0</v>
      </c>
      <c r="BL288" s="18" t="s">
        <v>236</v>
      </c>
      <c r="BM288" s="232" t="s">
        <v>1351</v>
      </c>
    </row>
    <row r="289" s="2" customFormat="1" ht="33" customHeight="1">
      <c r="A289" s="39"/>
      <c r="B289" s="40"/>
      <c r="C289" s="220" t="s">
        <v>610</v>
      </c>
      <c r="D289" s="220" t="s">
        <v>135</v>
      </c>
      <c r="E289" s="221" t="s">
        <v>1352</v>
      </c>
      <c r="F289" s="222" t="s">
        <v>1353</v>
      </c>
      <c r="G289" s="223" t="s">
        <v>159</v>
      </c>
      <c r="H289" s="224">
        <v>0.050000000000000003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40</v>
      </c>
      <c r="O289" s="92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236</v>
      </c>
      <c r="AT289" s="232" t="s">
        <v>135</v>
      </c>
      <c r="AU289" s="232" t="s">
        <v>85</v>
      </c>
      <c r="AY289" s="18" t="s">
        <v>132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83</v>
      </c>
      <c r="BK289" s="233">
        <f>ROUND(I289*H289,2)</f>
        <v>0</v>
      </c>
      <c r="BL289" s="18" t="s">
        <v>236</v>
      </c>
      <c r="BM289" s="232" t="s">
        <v>1354</v>
      </c>
    </row>
    <row r="290" s="12" customFormat="1" ht="22.8" customHeight="1">
      <c r="A290" s="12"/>
      <c r="B290" s="204"/>
      <c r="C290" s="205"/>
      <c r="D290" s="206" t="s">
        <v>74</v>
      </c>
      <c r="E290" s="218" t="s">
        <v>1355</v>
      </c>
      <c r="F290" s="218" t="s">
        <v>1356</v>
      </c>
      <c r="G290" s="205"/>
      <c r="H290" s="205"/>
      <c r="I290" s="208"/>
      <c r="J290" s="219">
        <f>BK290</f>
        <v>0</v>
      </c>
      <c r="K290" s="205"/>
      <c r="L290" s="210"/>
      <c r="M290" s="211"/>
      <c r="N290" s="212"/>
      <c r="O290" s="212"/>
      <c r="P290" s="213">
        <f>P291</f>
        <v>0</v>
      </c>
      <c r="Q290" s="212"/>
      <c r="R290" s="213">
        <f>R291</f>
        <v>0.0018799999999999999</v>
      </c>
      <c r="S290" s="212"/>
      <c r="T290" s="214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5" t="s">
        <v>85</v>
      </c>
      <c r="AT290" s="216" t="s">
        <v>74</v>
      </c>
      <c r="AU290" s="216" t="s">
        <v>83</v>
      </c>
      <c r="AY290" s="215" t="s">
        <v>132</v>
      </c>
      <c r="BK290" s="217">
        <f>BK291</f>
        <v>0</v>
      </c>
    </row>
    <row r="291" s="2" customFormat="1" ht="16.5" customHeight="1">
      <c r="A291" s="39"/>
      <c r="B291" s="40"/>
      <c r="C291" s="220" t="s">
        <v>614</v>
      </c>
      <c r="D291" s="220" t="s">
        <v>135</v>
      </c>
      <c r="E291" s="221" t="s">
        <v>1357</v>
      </c>
      <c r="F291" s="222" t="s">
        <v>1358</v>
      </c>
      <c r="G291" s="223" t="s">
        <v>323</v>
      </c>
      <c r="H291" s="224">
        <v>1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40</v>
      </c>
      <c r="O291" s="92"/>
      <c r="P291" s="230">
        <f>O291*H291</f>
        <v>0</v>
      </c>
      <c r="Q291" s="230">
        <v>0.0018799999999999999</v>
      </c>
      <c r="R291" s="230">
        <f>Q291*H291</f>
        <v>0.0018799999999999999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236</v>
      </c>
      <c r="AT291" s="232" t="s">
        <v>135</v>
      </c>
      <c r="AU291" s="232" t="s">
        <v>85</v>
      </c>
      <c r="AY291" s="18" t="s">
        <v>132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83</v>
      </c>
      <c r="BK291" s="233">
        <f>ROUND(I291*H291,2)</f>
        <v>0</v>
      </c>
      <c r="BL291" s="18" t="s">
        <v>236</v>
      </c>
      <c r="BM291" s="232" t="s">
        <v>1359</v>
      </c>
    </row>
    <row r="292" s="12" customFormat="1" ht="22.8" customHeight="1">
      <c r="A292" s="12"/>
      <c r="B292" s="204"/>
      <c r="C292" s="205"/>
      <c r="D292" s="206" t="s">
        <v>74</v>
      </c>
      <c r="E292" s="218" t="s">
        <v>1360</v>
      </c>
      <c r="F292" s="218" t="s">
        <v>1361</v>
      </c>
      <c r="G292" s="205"/>
      <c r="H292" s="205"/>
      <c r="I292" s="208"/>
      <c r="J292" s="219">
        <f>BK292</f>
        <v>0</v>
      </c>
      <c r="K292" s="205"/>
      <c r="L292" s="210"/>
      <c r="M292" s="211"/>
      <c r="N292" s="212"/>
      <c r="O292" s="212"/>
      <c r="P292" s="213">
        <f>SUM(P293:P335)</f>
        <v>0</v>
      </c>
      <c r="Q292" s="212"/>
      <c r="R292" s="213">
        <f>SUM(R293:R335)</f>
        <v>0</v>
      </c>
      <c r="S292" s="212"/>
      <c r="T292" s="214">
        <f>SUM(T293:T335)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5" t="s">
        <v>85</v>
      </c>
      <c r="AT292" s="216" t="s">
        <v>74</v>
      </c>
      <c r="AU292" s="216" t="s">
        <v>83</v>
      </c>
      <c r="AY292" s="215" t="s">
        <v>132</v>
      </c>
      <c r="BK292" s="217">
        <f>SUM(BK293:BK335)</f>
        <v>0</v>
      </c>
    </row>
    <row r="293" s="2" customFormat="1" ht="16.5" customHeight="1">
      <c r="A293" s="39"/>
      <c r="B293" s="40"/>
      <c r="C293" s="220" t="s">
        <v>618</v>
      </c>
      <c r="D293" s="220" t="s">
        <v>135</v>
      </c>
      <c r="E293" s="221" t="s">
        <v>1362</v>
      </c>
      <c r="F293" s="222" t="s">
        <v>1363</v>
      </c>
      <c r="G293" s="223" t="s">
        <v>1364</v>
      </c>
      <c r="H293" s="224">
        <v>2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40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236</v>
      </c>
      <c r="AT293" s="232" t="s">
        <v>135</v>
      </c>
      <c r="AU293" s="232" t="s">
        <v>85</v>
      </c>
      <c r="AY293" s="18" t="s">
        <v>132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83</v>
      </c>
      <c r="BK293" s="233">
        <f>ROUND(I293*H293,2)</f>
        <v>0</v>
      </c>
      <c r="BL293" s="18" t="s">
        <v>236</v>
      </c>
      <c r="BM293" s="232" t="s">
        <v>1365</v>
      </c>
    </row>
    <row r="294" s="2" customFormat="1" ht="16.5" customHeight="1">
      <c r="A294" s="39"/>
      <c r="B294" s="40"/>
      <c r="C294" s="220" t="s">
        <v>625</v>
      </c>
      <c r="D294" s="220" t="s">
        <v>135</v>
      </c>
      <c r="E294" s="221" t="s">
        <v>1366</v>
      </c>
      <c r="F294" s="222" t="s">
        <v>1367</v>
      </c>
      <c r="G294" s="223" t="s">
        <v>1364</v>
      </c>
      <c r="H294" s="224">
        <v>1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40</v>
      </c>
      <c r="O294" s="92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236</v>
      </c>
      <c r="AT294" s="232" t="s">
        <v>135</v>
      </c>
      <c r="AU294" s="232" t="s">
        <v>85</v>
      </c>
      <c r="AY294" s="18" t="s">
        <v>132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83</v>
      </c>
      <c r="BK294" s="233">
        <f>ROUND(I294*H294,2)</f>
        <v>0</v>
      </c>
      <c r="BL294" s="18" t="s">
        <v>236</v>
      </c>
      <c r="BM294" s="232" t="s">
        <v>1368</v>
      </c>
    </row>
    <row r="295" s="2" customFormat="1" ht="16.5" customHeight="1">
      <c r="A295" s="39"/>
      <c r="B295" s="40"/>
      <c r="C295" s="220" t="s">
        <v>629</v>
      </c>
      <c r="D295" s="220" t="s">
        <v>135</v>
      </c>
      <c r="E295" s="221" t="s">
        <v>1369</v>
      </c>
      <c r="F295" s="222" t="s">
        <v>1370</v>
      </c>
      <c r="G295" s="223" t="s">
        <v>1364</v>
      </c>
      <c r="H295" s="224">
        <v>1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40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236</v>
      </c>
      <c r="AT295" s="232" t="s">
        <v>135</v>
      </c>
      <c r="AU295" s="232" t="s">
        <v>85</v>
      </c>
      <c r="AY295" s="18" t="s">
        <v>132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83</v>
      </c>
      <c r="BK295" s="233">
        <f>ROUND(I295*H295,2)</f>
        <v>0</v>
      </c>
      <c r="BL295" s="18" t="s">
        <v>236</v>
      </c>
      <c r="BM295" s="232" t="s">
        <v>1371</v>
      </c>
    </row>
    <row r="296" s="2" customFormat="1" ht="16.5" customHeight="1">
      <c r="A296" s="39"/>
      <c r="B296" s="40"/>
      <c r="C296" s="220" t="s">
        <v>633</v>
      </c>
      <c r="D296" s="220" t="s">
        <v>135</v>
      </c>
      <c r="E296" s="221" t="s">
        <v>1372</v>
      </c>
      <c r="F296" s="222" t="s">
        <v>1373</v>
      </c>
      <c r="G296" s="223" t="s">
        <v>1374</v>
      </c>
      <c r="H296" s="224">
        <v>2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40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236</v>
      </c>
      <c r="AT296" s="232" t="s">
        <v>135</v>
      </c>
      <c r="AU296" s="232" t="s">
        <v>85</v>
      </c>
      <c r="AY296" s="18" t="s">
        <v>132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83</v>
      </c>
      <c r="BK296" s="233">
        <f>ROUND(I296*H296,2)</f>
        <v>0</v>
      </c>
      <c r="BL296" s="18" t="s">
        <v>236</v>
      </c>
      <c r="BM296" s="232" t="s">
        <v>1375</v>
      </c>
    </row>
    <row r="297" s="2" customFormat="1" ht="16.5" customHeight="1">
      <c r="A297" s="39"/>
      <c r="B297" s="40"/>
      <c r="C297" s="220" t="s">
        <v>640</v>
      </c>
      <c r="D297" s="220" t="s">
        <v>135</v>
      </c>
      <c r="E297" s="221" t="s">
        <v>1376</v>
      </c>
      <c r="F297" s="222" t="s">
        <v>1377</v>
      </c>
      <c r="G297" s="223" t="s">
        <v>1374</v>
      </c>
      <c r="H297" s="224">
        <v>3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40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236</v>
      </c>
      <c r="AT297" s="232" t="s">
        <v>135</v>
      </c>
      <c r="AU297" s="232" t="s">
        <v>85</v>
      </c>
      <c r="AY297" s="18" t="s">
        <v>132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83</v>
      </c>
      <c r="BK297" s="233">
        <f>ROUND(I297*H297,2)</f>
        <v>0</v>
      </c>
      <c r="BL297" s="18" t="s">
        <v>236</v>
      </c>
      <c r="BM297" s="232" t="s">
        <v>1378</v>
      </c>
    </row>
    <row r="298" s="2" customFormat="1" ht="16.5" customHeight="1">
      <c r="A298" s="39"/>
      <c r="B298" s="40"/>
      <c r="C298" s="220" t="s">
        <v>644</v>
      </c>
      <c r="D298" s="220" t="s">
        <v>135</v>
      </c>
      <c r="E298" s="221" t="s">
        <v>1379</v>
      </c>
      <c r="F298" s="222" t="s">
        <v>1380</v>
      </c>
      <c r="G298" s="223" t="s">
        <v>1374</v>
      </c>
      <c r="H298" s="224">
        <v>1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40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236</v>
      </c>
      <c r="AT298" s="232" t="s">
        <v>135</v>
      </c>
      <c r="AU298" s="232" t="s">
        <v>85</v>
      </c>
      <c r="AY298" s="18" t="s">
        <v>132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83</v>
      </c>
      <c r="BK298" s="233">
        <f>ROUND(I298*H298,2)</f>
        <v>0</v>
      </c>
      <c r="BL298" s="18" t="s">
        <v>236</v>
      </c>
      <c r="BM298" s="232" t="s">
        <v>1381</v>
      </c>
    </row>
    <row r="299" s="2" customFormat="1" ht="16.5" customHeight="1">
      <c r="A299" s="39"/>
      <c r="B299" s="40"/>
      <c r="C299" s="220" t="s">
        <v>648</v>
      </c>
      <c r="D299" s="220" t="s">
        <v>135</v>
      </c>
      <c r="E299" s="221" t="s">
        <v>1382</v>
      </c>
      <c r="F299" s="222" t="s">
        <v>1383</v>
      </c>
      <c r="G299" s="223" t="s">
        <v>1374</v>
      </c>
      <c r="H299" s="224">
        <v>1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40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236</v>
      </c>
      <c r="AT299" s="232" t="s">
        <v>135</v>
      </c>
      <c r="AU299" s="232" t="s">
        <v>85</v>
      </c>
      <c r="AY299" s="18" t="s">
        <v>132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83</v>
      </c>
      <c r="BK299" s="233">
        <f>ROUND(I299*H299,2)</f>
        <v>0</v>
      </c>
      <c r="BL299" s="18" t="s">
        <v>236</v>
      </c>
      <c r="BM299" s="232" t="s">
        <v>1384</v>
      </c>
    </row>
    <row r="300" s="2" customFormat="1" ht="16.5" customHeight="1">
      <c r="A300" s="39"/>
      <c r="B300" s="40"/>
      <c r="C300" s="220" t="s">
        <v>652</v>
      </c>
      <c r="D300" s="220" t="s">
        <v>135</v>
      </c>
      <c r="E300" s="221" t="s">
        <v>1385</v>
      </c>
      <c r="F300" s="222" t="s">
        <v>1386</v>
      </c>
      <c r="G300" s="223" t="s">
        <v>1374</v>
      </c>
      <c r="H300" s="224">
        <v>4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40</v>
      </c>
      <c r="O300" s="92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236</v>
      </c>
      <c r="AT300" s="232" t="s">
        <v>135</v>
      </c>
      <c r="AU300" s="232" t="s">
        <v>85</v>
      </c>
      <c r="AY300" s="18" t="s">
        <v>132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83</v>
      </c>
      <c r="BK300" s="233">
        <f>ROUND(I300*H300,2)</f>
        <v>0</v>
      </c>
      <c r="BL300" s="18" t="s">
        <v>236</v>
      </c>
      <c r="BM300" s="232" t="s">
        <v>1387</v>
      </c>
    </row>
    <row r="301" s="2" customFormat="1" ht="16.5" customHeight="1">
      <c r="A301" s="39"/>
      <c r="B301" s="40"/>
      <c r="C301" s="220" t="s">
        <v>657</v>
      </c>
      <c r="D301" s="220" t="s">
        <v>135</v>
      </c>
      <c r="E301" s="221" t="s">
        <v>1388</v>
      </c>
      <c r="F301" s="222" t="s">
        <v>1389</v>
      </c>
      <c r="G301" s="223" t="s">
        <v>1374</v>
      </c>
      <c r="H301" s="224">
        <v>4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40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236</v>
      </c>
      <c r="AT301" s="232" t="s">
        <v>135</v>
      </c>
      <c r="AU301" s="232" t="s">
        <v>85</v>
      </c>
      <c r="AY301" s="18" t="s">
        <v>132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83</v>
      </c>
      <c r="BK301" s="233">
        <f>ROUND(I301*H301,2)</f>
        <v>0</v>
      </c>
      <c r="BL301" s="18" t="s">
        <v>236</v>
      </c>
      <c r="BM301" s="232" t="s">
        <v>1390</v>
      </c>
    </row>
    <row r="302" s="2" customFormat="1" ht="16.5" customHeight="1">
      <c r="A302" s="39"/>
      <c r="B302" s="40"/>
      <c r="C302" s="220" t="s">
        <v>661</v>
      </c>
      <c r="D302" s="220" t="s">
        <v>135</v>
      </c>
      <c r="E302" s="221" t="s">
        <v>1391</v>
      </c>
      <c r="F302" s="222" t="s">
        <v>1392</v>
      </c>
      <c r="G302" s="223" t="s">
        <v>1364</v>
      </c>
      <c r="H302" s="224">
        <v>1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40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236</v>
      </c>
      <c r="AT302" s="232" t="s">
        <v>135</v>
      </c>
      <c r="AU302" s="232" t="s">
        <v>85</v>
      </c>
      <c r="AY302" s="18" t="s">
        <v>132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83</v>
      </c>
      <c r="BK302" s="233">
        <f>ROUND(I302*H302,2)</f>
        <v>0</v>
      </c>
      <c r="BL302" s="18" t="s">
        <v>236</v>
      </c>
      <c r="BM302" s="232" t="s">
        <v>1393</v>
      </c>
    </row>
    <row r="303" s="2" customFormat="1" ht="24.15" customHeight="1">
      <c r="A303" s="39"/>
      <c r="B303" s="40"/>
      <c r="C303" s="220" t="s">
        <v>666</v>
      </c>
      <c r="D303" s="220" t="s">
        <v>135</v>
      </c>
      <c r="E303" s="221" t="s">
        <v>1394</v>
      </c>
      <c r="F303" s="222" t="s">
        <v>1395</v>
      </c>
      <c r="G303" s="223" t="s">
        <v>1374</v>
      </c>
      <c r="H303" s="224">
        <v>1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40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236</v>
      </c>
      <c r="AT303" s="232" t="s">
        <v>135</v>
      </c>
      <c r="AU303" s="232" t="s">
        <v>85</v>
      </c>
      <c r="AY303" s="18" t="s">
        <v>132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83</v>
      </c>
      <c r="BK303" s="233">
        <f>ROUND(I303*H303,2)</f>
        <v>0</v>
      </c>
      <c r="BL303" s="18" t="s">
        <v>236</v>
      </c>
      <c r="BM303" s="232" t="s">
        <v>1396</v>
      </c>
    </row>
    <row r="304" s="2" customFormat="1" ht="24.15" customHeight="1">
      <c r="A304" s="39"/>
      <c r="B304" s="40"/>
      <c r="C304" s="220" t="s">
        <v>670</v>
      </c>
      <c r="D304" s="220" t="s">
        <v>135</v>
      </c>
      <c r="E304" s="221" t="s">
        <v>1397</v>
      </c>
      <c r="F304" s="222" t="s">
        <v>1398</v>
      </c>
      <c r="G304" s="223" t="s">
        <v>1374</v>
      </c>
      <c r="H304" s="224">
        <v>3</v>
      </c>
      <c r="I304" s="225"/>
      <c r="J304" s="226">
        <f>ROUND(I304*H304,2)</f>
        <v>0</v>
      </c>
      <c r="K304" s="227"/>
      <c r="L304" s="45"/>
      <c r="M304" s="228" t="s">
        <v>1</v>
      </c>
      <c r="N304" s="229" t="s">
        <v>40</v>
      </c>
      <c r="O304" s="92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236</v>
      </c>
      <c r="AT304" s="232" t="s">
        <v>135</v>
      </c>
      <c r="AU304" s="232" t="s">
        <v>85</v>
      </c>
      <c r="AY304" s="18" t="s">
        <v>132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83</v>
      </c>
      <c r="BK304" s="233">
        <f>ROUND(I304*H304,2)</f>
        <v>0</v>
      </c>
      <c r="BL304" s="18" t="s">
        <v>236</v>
      </c>
      <c r="BM304" s="232" t="s">
        <v>1399</v>
      </c>
    </row>
    <row r="305" s="2" customFormat="1" ht="24.15" customHeight="1">
      <c r="A305" s="39"/>
      <c r="B305" s="40"/>
      <c r="C305" s="220" t="s">
        <v>675</v>
      </c>
      <c r="D305" s="220" t="s">
        <v>135</v>
      </c>
      <c r="E305" s="221" t="s">
        <v>1400</v>
      </c>
      <c r="F305" s="222" t="s">
        <v>1401</v>
      </c>
      <c r="G305" s="223" t="s">
        <v>1374</v>
      </c>
      <c r="H305" s="224">
        <v>1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40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236</v>
      </c>
      <c r="AT305" s="232" t="s">
        <v>135</v>
      </c>
      <c r="AU305" s="232" t="s">
        <v>85</v>
      </c>
      <c r="AY305" s="18" t="s">
        <v>132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83</v>
      </c>
      <c r="BK305" s="233">
        <f>ROUND(I305*H305,2)</f>
        <v>0</v>
      </c>
      <c r="BL305" s="18" t="s">
        <v>236</v>
      </c>
      <c r="BM305" s="232" t="s">
        <v>1402</v>
      </c>
    </row>
    <row r="306" s="2" customFormat="1" ht="24.15" customHeight="1">
      <c r="A306" s="39"/>
      <c r="B306" s="40"/>
      <c r="C306" s="220" t="s">
        <v>679</v>
      </c>
      <c r="D306" s="220" t="s">
        <v>135</v>
      </c>
      <c r="E306" s="221" t="s">
        <v>1403</v>
      </c>
      <c r="F306" s="222" t="s">
        <v>1404</v>
      </c>
      <c r="G306" s="223" t="s">
        <v>1374</v>
      </c>
      <c r="H306" s="224">
        <v>1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40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236</v>
      </c>
      <c r="AT306" s="232" t="s">
        <v>135</v>
      </c>
      <c r="AU306" s="232" t="s">
        <v>85</v>
      </c>
      <c r="AY306" s="18" t="s">
        <v>132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83</v>
      </c>
      <c r="BK306" s="233">
        <f>ROUND(I306*H306,2)</f>
        <v>0</v>
      </c>
      <c r="BL306" s="18" t="s">
        <v>236</v>
      </c>
      <c r="BM306" s="232" t="s">
        <v>1405</v>
      </c>
    </row>
    <row r="307" s="2" customFormat="1" ht="24.15" customHeight="1">
      <c r="A307" s="39"/>
      <c r="B307" s="40"/>
      <c r="C307" s="220" t="s">
        <v>685</v>
      </c>
      <c r="D307" s="220" t="s">
        <v>135</v>
      </c>
      <c r="E307" s="221" t="s">
        <v>1406</v>
      </c>
      <c r="F307" s="222" t="s">
        <v>1407</v>
      </c>
      <c r="G307" s="223" t="s">
        <v>1374</v>
      </c>
      <c r="H307" s="224">
        <v>1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40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236</v>
      </c>
      <c r="AT307" s="232" t="s">
        <v>135</v>
      </c>
      <c r="AU307" s="232" t="s">
        <v>85</v>
      </c>
      <c r="AY307" s="18" t="s">
        <v>132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83</v>
      </c>
      <c r="BK307" s="233">
        <f>ROUND(I307*H307,2)</f>
        <v>0</v>
      </c>
      <c r="BL307" s="18" t="s">
        <v>236</v>
      </c>
      <c r="BM307" s="232" t="s">
        <v>1408</v>
      </c>
    </row>
    <row r="308" s="2" customFormat="1" ht="24.15" customHeight="1">
      <c r="A308" s="39"/>
      <c r="B308" s="40"/>
      <c r="C308" s="220" t="s">
        <v>689</v>
      </c>
      <c r="D308" s="220" t="s">
        <v>135</v>
      </c>
      <c r="E308" s="221" t="s">
        <v>1409</v>
      </c>
      <c r="F308" s="222" t="s">
        <v>1410</v>
      </c>
      <c r="G308" s="223" t="s">
        <v>1374</v>
      </c>
      <c r="H308" s="224">
        <v>1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40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236</v>
      </c>
      <c r="AT308" s="232" t="s">
        <v>135</v>
      </c>
      <c r="AU308" s="232" t="s">
        <v>85</v>
      </c>
      <c r="AY308" s="18" t="s">
        <v>132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83</v>
      </c>
      <c r="BK308" s="233">
        <f>ROUND(I308*H308,2)</f>
        <v>0</v>
      </c>
      <c r="BL308" s="18" t="s">
        <v>236</v>
      </c>
      <c r="BM308" s="232" t="s">
        <v>1411</v>
      </c>
    </row>
    <row r="309" s="2" customFormat="1" ht="33" customHeight="1">
      <c r="A309" s="39"/>
      <c r="B309" s="40"/>
      <c r="C309" s="220" t="s">
        <v>693</v>
      </c>
      <c r="D309" s="220" t="s">
        <v>135</v>
      </c>
      <c r="E309" s="221" t="s">
        <v>1412</v>
      </c>
      <c r="F309" s="222" t="s">
        <v>1413</v>
      </c>
      <c r="G309" s="223" t="s">
        <v>1374</v>
      </c>
      <c r="H309" s="224">
        <v>8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40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236</v>
      </c>
      <c r="AT309" s="232" t="s">
        <v>135</v>
      </c>
      <c r="AU309" s="232" t="s">
        <v>85</v>
      </c>
      <c r="AY309" s="18" t="s">
        <v>132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83</v>
      </c>
      <c r="BK309" s="233">
        <f>ROUND(I309*H309,2)</f>
        <v>0</v>
      </c>
      <c r="BL309" s="18" t="s">
        <v>236</v>
      </c>
      <c r="BM309" s="232" t="s">
        <v>1414</v>
      </c>
    </row>
    <row r="310" s="2" customFormat="1" ht="24.15" customHeight="1">
      <c r="A310" s="39"/>
      <c r="B310" s="40"/>
      <c r="C310" s="220" t="s">
        <v>695</v>
      </c>
      <c r="D310" s="220" t="s">
        <v>135</v>
      </c>
      <c r="E310" s="221" t="s">
        <v>1415</v>
      </c>
      <c r="F310" s="222" t="s">
        <v>1416</v>
      </c>
      <c r="G310" s="223" t="s">
        <v>1374</v>
      </c>
      <c r="H310" s="224">
        <v>8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40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236</v>
      </c>
      <c r="AT310" s="232" t="s">
        <v>135</v>
      </c>
      <c r="AU310" s="232" t="s">
        <v>85</v>
      </c>
      <c r="AY310" s="18" t="s">
        <v>132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83</v>
      </c>
      <c r="BK310" s="233">
        <f>ROUND(I310*H310,2)</f>
        <v>0</v>
      </c>
      <c r="BL310" s="18" t="s">
        <v>236</v>
      </c>
      <c r="BM310" s="232" t="s">
        <v>1417</v>
      </c>
    </row>
    <row r="311" s="2" customFormat="1" ht="16.5" customHeight="1">
      <c r="A311" s="39"/>
      <c r="B311" s="40"/>
      <c r="C311" s="220" t="s">
        <v>699</v>
      </c>
      <c r="D311" s="220" t="s">
        <v>135</v>
      </c>
      <c r="E311" s="221" t="s">
        <v>1418</v>
      </c>
      <c r="F311" s="222" t="s">
        <v>1419</v>
      </c>
      <c r="G311" s="223" t="s">
        <v>1374</v>
      </c>
      <c r="H311" s="224">
        <v>1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40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236</v>
      </c>
      <c r="AT311" s="232" t="s">
        <v>135</v>
      </c>
      <c r="AU311" s="232" t="s">
        <v>85</v>
      </c>
      <c r="AY311" s="18" t="s">
        <v>132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83</v>
      </c>
      <c r="BK311" s="233">
        <f>ROUND(I311*H311,2)</f>
        <v>0</v>
      </c>
      <c r="BL311" s="18" t="s">
        <v>236</v>
      </c>
      <c r="BM311" s="232" t="s">
        <v>1420</v>
      </c>
    </row>
    <row r="312" s="2" customFormat="1" ht="21.75" customHeight="1">
      <c r="A312" s="39"/>
      <c r="B312" s="40"/>
      <c r="C312" s="220" t="s">
        <v>703</v>
      </c>
      <c r="D312" s="220" t="s">
        <v>135</v>
      </c>
      <c r="E312" s="221" t="s">
        <v>1421</v>
      </c>
      <c r="F312" s="222" t="s">
        <v>1422</v>
      </c>
      <c r="G312" s="223" t="s">
        <v>230</v>
      </c>
      <c r="H312" s="224">
        <v>50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40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236</v>
      </c>
      <c r="AT312" s="232" t="s">
        <v>135</v>
      </c>
      <c r="AU312" s="232" t="s">
        <v>85</v>
      </c>
      <c r="AY312" s="18" t="s">
        <v>132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83</v>
      </c>
      <c r="BK312" s="233">
        <f>ROUND(I312*H312,2)</f>
        <v>0</v>
      </c>
      <c r="BL312" s="18" t="s">
        <v>236</v>
      </c>
      <c r="BM312" s="232" t="s">
        <v>1423</v>
      </c>
    </row>
    <row r="313" s="2" customFormat="1" ht="24.15" customHeight="1">
      <c r="A313" s="39"/>
      <c r="B313" s="40"/>
      <c r="C313" s="220" t="s">
        <v>707</v>
      </c>
      <c r="D313" s="220" t="s">
        <v>135</v>
      </c>
      <c r="E313" s="221" t="s">
        <v>1424</v>
      </c>
      <c r="F313" s="222" t="s">
        <v>1425</v>
      </c>
      <c r="G313" s="223" t="s">
        <v>1426</v>
      </c>
      <c r="H313" s="224">
        <v>120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40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236</v>
      </c>
      <c r="AT313" s="232" t="s">
        <v>135</v>
      </c>
      <c r="AU313" s="232" t="s">
        <v>85</v>
      </c>
      <c r="AY313" s="18" t="s">
        <v>132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83</v>
      </c>
      <c r="BK313" s="233">
        <f>ROUND(I313*H313,2)</f>
        <v>0</v>
      </c>
      <c r="BL313" s="18" t="s">
        <v>236</v>
      </c>
      <c r="BM313" s="232" t="s">
        <v>1427</v>
      </c>
    </row>
    <row r="314" s="2" customFormat="1" ht="16.5" customHeight="1">
      <c r="A314" s="39"/>
      <c r="B314" s="40"/>
      <c r="C314" s="220" t="s">
        <v>711</v>
      </c>
      <c r="D314" s="220" t="s">
        <v>135</v>
      </c>
      <c r="E314" s="221" t="s">
        <v>1428</v>
      </c>
      <c r="F314" s="222" t="s">
        <v>1429</v>
      </c>
      <c r="G314" s="223" t="s">
        <v>1426</v>
      </c>
      <c r="H314" s="224">
        <v>40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40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236</v>
      </c>
      <c r="AT314" s="232" t="s">
        <v>135</v>
      </c>
      <c r="AU314" s="232" t="s">
        <v>85</v>
      </c>
      <c r="AY314" s="18" t="s">
        <v>132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83</v>
      </c>
      <c r="BK314" s="233">
        <f>ROUND(I314*H314,2)</f>
        <v>0</v>
      </c>
      <c r="BL314" s="18" t="s">
        <v>236</v>
      </c>
      <c r="BM314" s="232" t="s">
        <v>1430</v>
      </c>
    </row>
    <row r="315" s="2" customFormat="1" ht="16.5" customHeight="1">
      <c r="A315" s="39"/>
      <c r="B315" s="40"/>
      <c r="C315" s="220" t="s">
        <v>715</v>
      </c>
      <c r="D315" s="220" t="s">
        <v>135</v>
      </c>
      <c r="E315" s="221" t="s">
        <v>1431</v>
      </c>
      <c r="F315" s="222" t="s">
        <v>1432</v>
      </c>
      <c r="G315" s="223" t="s">
        <v>1426</v>
      </c>
      <c r="H315" s="224">
        <v>30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40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236</v>
      </c>
      <c r="AT315" s="232" t="s">
        <v>135</v>
      </c>
      <c r="AU315" s="232" t="s">
        <v>85</v>
      </c>
      <c r="AY315" s="18" t="s">
        <v>132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83</v>
      </c>
      <c r="BK315" s="233">
        <f>ROUND(I315*H315,2)</f>
        <v>0</v>
      </c>
      <c r="BL315" s="18" t="s">
        <v>236</v>
      </c>
      <c r="BM315" s="232" t="s">
        <v>1433</v>
      </c>
    </row>
    <row r="316" s="2" customFormat="1" ht="16.5" customHeight="1">
      <c r="A316" s="39"/>
      <c r="B316" s="40"/>
      <c r="C316" s="220" t="s">
        <v>292</v>
      </c>
      <c r="D316" s="220" t="s">
        <v>135</v>
      </c>
      <c r="E316" s="221" t="s">
        <v>1434</v>
      </c>
      <c r="F316" s="222" t="s">
        <v>1435</v>
      </c>
      <c r="G316" s="223" t="s">
        <v>1426</v>
      </c>
      <c r="H316" s="224">
        <v>50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40</v>
      </c>
      <c r="O316" s="92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236</v>
      </c>
      <c r="AT316" s="232" t="s">
        <v>135</v>
      </c>
      <c r="AU316" s="232" t="s">
        <v>85</v>
      </c>
      <c r="AY316" s="18" t="s">
        <v>132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83</v>
      </c>
      <c r="BK316" s="233">
        <f>ROUND(I316*H316,2)</f>
        <v>0</v>
      </c>
      <c r="BL316" s="18" t="s">
        <v>236</v>
      </c>
      <c r="BM316" s="232" t="s">
        <v>1436</v>
      </c>
    </row>
    <row r="317" s="2" customFormat="1" ht="16.5" customHeight="1">
      <c r="A317" s="39"/>
      <c r="B317" s="40"/>
      <c r="C317" s="220" t="s">
        <v>724</v>
      </c>
      <c r="D317" s="220" t="s">
        <v>135</v>
      </c>
      <c r="E317" s="221" t="s">
        <v>1437</v>
      </c>
      <c r="F317" s="222" t="s">
        <v>1438</v>
      </c>
      <c r="G317" s="223" t="s">
        <v>230</v>
      </c>
      <c r="H317" s="224">
        <v>50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40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236</v>
      </c>
      <c r="AT317" s="232" t="s">
        <v>135</v>
      </c>
      <c r="AU317" s="232" t="s">
        <v>85</v>
      </c>
      <c r="AY317" s="18" t="s">
        <v>132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83</v>
      </c>
      <c r="BK317" s="233">
        <f>ROUND(I317*H317,2)</f>
        <v>0</v>
      </c>
      <c r="BL317" s="18" t="s">
        <v>236</v>
      </c>
      <c r="BM317" s="232" t="s">
        <v>1439</v>
      </c>
    </row>
    <row r="318" s="2" customFormat="1" ht="16.5" customHeight="1">
      <c r="A318" s="39"/>
      <c r="B318" s="40"/>
      <c r="C318" s="220" t="s">
        <v>728</v>
      </c>
      <c r="D318" s="220" t="s">
        <v>135</v>
      </c>
      <c r="E318" s="221" t="s">
        <v>1440</v>
      </c>
      <c r="F318" s="222" t="s">
        <v>1441</v>
      </c>
      <c r="G318" s="223" t="s">
        <v>230</v>
      </c>
      <c r="H318" s="224">
        <v>30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40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236</v>
      </c>
      <c r="AT318" s="232" t="s">
        <v>135</v>
      </c>
      <c r="AU318" s="232" t="s">
        <v>85</v>
      </c>
      <c r="AY318" s="18" t="s">
        <v>132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83</v>
      </c>
      <c r="BK318" s="233">
        <f>ROUND(I318*H318,2)</f>
        <v>0</v>
      </c>
      <c r="BL318" s="18" t="s">
        <v>236</v>
      </c>
      <c r="BM318" s="232" t="s">
        <v>1442</v>
      </c>
    </row>
    <row r="319" s="2" customFormat="1" ht="21.75" customHeight="1">
      <c r="A319" s="39"/>
      <c r="B319" s="40"/>
      <c r="C319" s="220" t="s">
        <v>734</v>
      </c>
      <c r="D319" s="220" t="s">
        <v>135</v>
      </c>
      <c r="E319" s="221" t="s">
        <v>1443</v>
      </c>
      <c r="F319" s="222" t="s">
        <v>1444</v>
      </c>
      <c r="G319" s="223" t="s">
        <v>230</v>
      </c>
      <c r="H319" s="224">
        <v>40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40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236</v>
      </c>
      <c r="AT319" s="232" t="s">
        <v>135</v>
      </c>
      <c r="AU319" s="232" t="s">
        <v>85</v>
      </c>
      <c r="AY319" s="18" t="s">
        <v>132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83</v>
      </c>
      <c r="BK319" s="233">
        <f>ROUND(I319*H319,2)</f>
        <v>0</v>
      </c>
      <c r="BL319" s="18" t="s">
        <v>236</v>
      </c>
      <c r="BM319" s="232" t="s">
        <v>1445</v>
      </c>
    </row>
    <row r="320" s="2" customFormat="1" ht="21.75" customHeight="1">
      <c r="A320" s="39"/>
      <c r="B320" s="40"/>
      <c r="C320" s="220" t="s">
        <v>738</v>
      </c>
      <c r="D320" s="220" t="s">
        <v>135</v>
      </c>
      <c r="E320" s="221" t="s">
        <v>1446</v>
      </c>
      <c r="F320" s="222" t="s">
        <v>1447</v>
      </c>
      <c r="G320" s="223" t="s">
        <v>230</v>
      </c>
      <c r="H320" s="224">
        <v>120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40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236</v>
      </c>
      <c r="AT320" s="232" t="s">
        <v>135</v>
      </c>
      <c r="AU320" s="232" t="s">
        <v>85</v>
      </c>
      <c r="AY320" s="18" t="s">
        <v>132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83</v>
      </c>
      <c r="BK320" s="233">
        <f>ROUND(I320*H320,2)</f>
        <v>0</v>
      </c>
      <c r="BL320" s="18" t="s">
        <v>236</v>
      </c>
      <c r="BM320" s="232" t="s">
        <v>1448</v>
      </c>
    </row>
    <row r="321" s="2" customFormat="1" ht="16.5" customHeight="1">
      <c r="A321" s="39"/>
      <c r="B321" s="40"/>
      <c r="C321" s="220" t="s">
        <v>742</v>
      </c>
      <c r="D321" s="220" t="s">
        <v>135</v>
      </c>
      <c r="E321" s="221" t="s">
        <v>1449</v>
      </c>
      <c r="F321" s="222" t="s">
        <v>1450</v>
      </c>
      <c r="G321" s="223" t="s">
        <v>1374</v>
      </c>
      <c r="H321" s="224">
        <v>1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40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236</v>
      </c>
      <c r="AT321" s="232" t="s">
        <v>135</v>
      </c>
      <c r="AU321" s="232" t="s">
        <v>85</v>
      </c>
      <c r="AY321" s="18" t="s">
        <v>132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83</v>
      </c>
      <c r="BK321" s="233">
        <f>ROUND(I321*H321,2)</f>
        <v>0</v>
      </c>
      <c r="BL321" s="18" t="s">
        <v>236</v>
      </c>
      <c r="BM321" s="232" t="s">
        <v>1451</v>
      </c>
    </row>
    <row r="322" s="2" customFormat="1" ht="24.15" customHeight="1">
      <c r="A322" s="39"/>
      <c r="B322" s="40"/>
      <c r="C322" s="220" t="s">
        <v>746</v>
      </c>
      <c r="D322" s="220" t="s">
        <v>135</v>
      </c>
      <c r="E322" s="221" t="s">
        <v>1452</v>
      </c>
      <c r="F322" s="222" t="s">
        <v>1453</v>
      </c>
      <c r="G322" s="223" t="s">
        <v>1246</v>
      </c>
      <c r="H322" s="224">
        <v>1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40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236</v>
      </c>
      <c r="AT322" s="232" t="s">
        <v>135</v>
      </c>
      <c r="AU322" s="232" t="s">
        <v>85</v>
      </c>
      <c r="AY322" s="18" t="s">
        <v>132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83</v>
      </c>
      <c r="BK322" s="233">
        <f>ROUND(I322*H322,2)</f>
        <v>0</v>
      </c>
      <c r="BL322" s="18" t="s">
        <v>236</v>
      </c>
      <c r="BM322" s="232" t="s">
        <v>1454</v>
      </c>
    </row>
    <row r="323" s="2" customFormat="1" ht="16.5" customHeight="1">
      <c r="A323" s="39"/>
      <c r="B323" s="40"/>
      <c r="C323" s="220" t="s">
        <v>750</v>
      </c>
      <c r="D323" s="220" t="s">
        <v>135</v>
      </c>
      <c r="E323" s="221" t="s">
        <v>1455</v>
      </c>
      <c r="F323" s="222" t="s">
        <v>1456</v>
      </c>
      <c r="G323" s="223" t="s">
        <v>1246</v>
      </c>
      <c r="H323" s="224">
        <v>1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40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236</v>
      </c>
      <c r="AT323" s="232" t="s">
        <v>135</v>
      </c>
      <c r="AU323" s="232" t="s">
        <v>85</v>
      </c>
      <c r="AY323" s="18" t="s">
        <v>132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83</v>
      </c>
      <c r="BK323" s="233">
        <f>ROUND(I323*H323,2)</f>
        <v>0</v>
      </c>
      <c r="BL323" s="18" t="s">
        <v>236</v>
      </c>
      <c r="BM323" s="232" t="s">
        <v>1457</v>
      </c>
    </row>
    <row r="324" s="2" customFormat="1" ht="16.5" customHeight="1">
      <c r="A324" s="39"/>
      <c r="B324" s="40"/>
      <c r="C324" s="220" t="s">
        <v>756</v>
      </c>
      <c r="D324" s="220" t="s">
        <v>135</v>
      </c>
      <c r="E324" s="221" t="s">
        <v>1458</v>
      </c>
      <c r="F324" s="222" t="s">
        <v>1459</v>
      </c>
      <c r="G324" s="223" t="s">
        <v>1246</v>
      </c>
      <c r="H324" s="224">
        <v>1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40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236</v>
      </c>
      <c r="AT324" s="232" t="s">
        <v>135</v>
      </c>
      <c r="AU324" s="232" t="s">
        <v>85</v>
      </c>
      <c r="AY324" s="18" t="s">
        <v>132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83</v>
      </c>
      <c r="BK324" s="233">
        <f>ROUND(I324*H324,2)</f>
        <v>0</v>
      </c>
      <c r="BL324" s="18" t="s">
        <v>236</v>
      </c>
      <c r="BM324" s="232" t="s">
        <v>1460</v>
      </c>
    </row>
    <row r="325" s="2" customFormat="1" ht="37.8" customHeight="1">
      <c r="A325" s="39"/>
      <c r="B325" s="40"/>
      <c r="C325" s="220" t="s">
        <v>760</v>
      </c>
      <c r="D325" s="220" t="s">
        <v>135</v>
      </c>
      <c r="E325" s="221" t="s">
        <v>1461</v>
      </c>
      <c r="F325" s="222" t="s">
        <v>1462</v>
      </c>
      <c r="G325" s="223" t="s">
        <v>1246</v>
      </c>
      <c r="H325" s="224">
        <v>1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40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236</v>
      </c>
      <c r="AT325" s="232" t="s">
        <v>135</v>
      </c>
      <c r="AU325" s="232" t="s">
        <v>85</v>
      </c>
      <c r="AY325" s="18" t="s">
        <v>132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83</v>
      </c>
      <c r="BK325" s="233">
        <f>ROUND(I325*H325,2)</f>
        <v>0</v>
      </c>
      <c r="BL325" s="18" t="s">
        <v>236</v>
      </c>
      <c r="BM325" s="232" t="s">
        <v>1463</v>
      </c>
    </row>
    <row r="326" s="2" customFormat="1" ht="16.5" customHeight="1">
      <c r="A326" s="39"/>
      <c r="B326" s="40"/>
      <c r="C326" s="220" t="s">
        <v>765</v>
      </c>
      <c r="D326" s="220" t="s">
        <v>135</v>
      </c>
      <c r="E326" s="221" t="s">
        <v>1464</v>
      </c>
      <c r="F326" s="222" t="s">
        <v>1465</v>
      </c>
      <c r="G326" s="223" t="s">
        <v>1246</v>
      </c>
      <c r="H326" s="224">
        <v>1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40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236</v>
      </c>
      <c r="AT326" s="232" t="s">
        <v>135</v>
      </c>
      <c r="AU326" s="232" t="s">
        <v>85</v>
      </c>
      <c r="AY326" s="18" t="s">
        <v>132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83</v>
      </c>
      <c r="BK326" s="233">
        <f>ROUND(I326*H326,2)</f>
        <v>0</v>
      </c>
      <c r="BL326" s="18" t="s">
        <v>236</v>
      </c>
      <c r="BM326" s="232" t="s">
        <v>1466</v>
      </c>
    </row>
    <row r="327" s="2" customFormat="1" ht="16.5" customHeight="1">
      <c r="A327" s="39"/>
      <c r="B327" s="40"/>
      <c r="C327" s="220" t="s">
        <v>769</v>
      </c>
      <c r="D327" s="220" t="s">
        <v>135</v>
      </c>
      <c r="E327" s="221" t="s">
        <v>1467</v>
      </c>
      <c r="F327" s="222" t="s">
        <v>389</v>
      </c>
      <c r="G327" s="223" t="s">
        <v>1246</v>
      </c>
      <c r="H327" s="224">
        <v>1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40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236</v>
      </c>
      <c r="AT327" s="232" t="s">
        <v>135</v>
      </c>
      <c r="AU327" s="232" t="s">
        <v>85</v>
      </c>
      <c r="AY327" s="18" t="s">
        <v>132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83</v>
      </c>
      <c r="BK327" s="233">
        <f>ROUND(I327*H327,2)</f>
        <v>0</v>
      </c>
      <c r="BL327" s="18" t="s">
        <v>236</v>
      </c>
      <c r="BM327" s="232" t="s">
        <v>1468</v>
      </c>
    </row>
    <row r="328" s="2" customFormat="1" ht="24.15" customHeight="1">
      <c r="A328" s="39"/>
      <c r="B328" s="40"/>
      <c r="C328" s="220" t="s">
        <v>774</v>
      </c>
      <c r="D328" s="220" t="s">
        <v>135</v>
      </c>
      <c r="E328" s="221" t="s">
        <v>1469</v>
      </c>
      <c r="F328" s="222" t="s">
        <v>1470</v>
      </c>
      <c r="G328" s="223" t="s">
        <v>1246</v>
      </c>
      <c r="H328" s="224">
        <v>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40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236</v>
      </c>
      <c r="AT328" s="232" t="s">
        <v>135</v>
      </c>
      <c r="AU328" s="232" t="s">
        <v>85</v>
      </c>
      <c r="AY328" s="18" t="s">
        <v>132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83</v>
      </c>
      <c r="BK328" s="233">
        <f>ROUND(I328*H328,2)</f>
        <v>0</v>
      </c>
      <c r="BL328" s="18" t="s">
        <v>236</v>
      </c>
      <c r="BM328" s="232" t="s">
        <v>1471</v>
      </c>
    </row>
    <row r="329" s="2" customFormat="1" ht="16.5" customHeight="1">
      <c r="A329" s="39"/>
      <c r="B329" s="40"/>
      <c r="C329" s="220" t="s">
        <v>776</v>
      </c>
      <c r="D329" s="220" t="s">
        <v>135</v>
      </c>
      <c r="E329" s="221" t="s">
        <v>1472</v>
      </c>
      <c r="F329" s="222" t="s">
        <v>1473</v>
      </c>
      <c r="G329" s="223" t="s">
        <v>1246</v>
      </c>
      <c r="H329" s="224">
        <v>1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40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236</v>
      </c>
      <c r="AT329" s="232" t="s">
        <v>135</v>
      </c>
      <c r="AU329" s="232" t="s">
        <v>85</v>
      </c>
      <c r="AY329" s="18" t="s">
        <v>132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83</v>
      </c>
      <c r="BK329" s="233">
        <f>ROUND(I329*H329,2)</f>
        <v>0</v>
      </c>
      <c r="BL329" s="18" t="s">
        <v>236</v>
      </c>
      <c r="BM329" s="232" t="s">
        <v>1474</v>
      </c>
    </row>
    <row r="330" s="2" customFormat="1" ht="16.5" customHeight="1">
      <c r="A330" s="39"/>
      <c r="B330" s="40"/>
      <c r="C330" s="220" t="s">
        <v>783</v>
      </c>
      <c r="D330" s="220" t="s">
        <v>135</v>
      </c>
      <c r="E330" s="221" t="s">
        <v>1475</v>
      </c>
      <c r="F330" s="222" t="s">
        <v>1476</v>
      </c>
      <c r="G330" s="223" t="s">
        <v>1246</v>
      </c>
      <c r="H330" s="224">
        <v>1</v>
      </c>
      <c r="I330" s="225"/>
      <c r="J330" s="226">
        <f>ROUND(I330*H330,2)</f>
        <v>0</v>
      </c>
      <c r="K330" s="227"/>
      <c r="L330" s="45"/>
      <c r="M330" s="228" t="s">
        <v>1</v>
      </c>
      <c r="N330" s="229" t="s">
        <v>40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236</v>
      </c>
      <c r="AT330" s="232" t="s">
        <v>135</v>
      </c>
      <c r="AU330" s="232" t="s">
        <v>85</v>
      </c>
      <c r="AY330" s="18" t="s">
        <v>132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83</v>
      </c>
      <c r="BK330" s="233">
        <f>ROUND(I330*H330,2)</f>
        <v>0</v>
      </c>
      <c r="BL330" s="18" t="s">
        <v>236</v>
      </c>
      <c r="BM330" s="232" t="s">
        <v>1477</v>
      </c>
    </row>
    <row r="331" s="2" customFormat="1" ht="16.5" customHeight="1">
      <c r="A331" s="39"/>
      <c r="B331" s="40"/>
      <c r="C331" s="220" t="s">
        <v>787</v>
      </c>
      <c r="D331" s="220" t="s">
        <v>135</v>
      </c>
      <c r="E331" s="221" t="s">
        <v>1478</v>
      </c>
      <c r="F331" s="222" t="s">
        <v>1479</v>
      </c>
      <c r="G331" s="223" t="s">
        <v>1246</v>
      </c>
      <c r="H331" s="224">
        <v>1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40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236</v>
      </c>
      <c r="AT331" s="232" t="s">
        <v>135</v>
      </c>
      <c r="AU331" s="232" t="s">
        <v>85</v>
      </c>
      <c r="AY331" s="18" t="s">
        <v>132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83</v>
      </c>
      <c r="BK331" s="233">
        <f>ROUND(I331*H331,2)</f>
        <v>0</v>
      </c>
      <c r="BL331" s="18" t="s">
        <v>236</v>
      </c>
      <c r="BM331" s="232" t="s">
        <v>1480</v>
      </c>
    </row>
    <row r="332" s="2" customFormat="1" ht="16.5" customHeight="1">
      <c r="A332" s="39"/>
      <c r="B332" s="40"/>
      <c r="C332" s="220" t="s">
        <v>792</v>
      </c>
      <c r="D332" s="220" t="s">
        <v>135</v>
      </c>
      <c r="E332" s="221" t="s">
        <v>1481</v>
      </c>
      <c r="F332" s="222" t="s">
        <v>1482</v>
      </c>
      <c r="G332" s="223" t="s">
        <v>1246</v>
      </c>
      <c r="H332" s="224">
        <v>1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40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236</v>
      </c>
      <c r="AT332" s="232" t="s">
        <v>135</v>
      </c>
      <c r="AU332" s="232" t="s">
        <v>85</v>
      </c>
      <c r="AY332" s="18" t="s">
        <v>132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83</v>
      </c>
      <c r="BK332" s="233">
        <f>ROUND(I332*H332,2)</f>
        <v>0</v>
      </c>
      <c r="BL332" s="18" t="s">
        <v>236</v>
      </c>
      <c r="BM332" s="232" t="s">
        <v>1483</v>
      </c>
    </row>
    <row r="333" s="2" customFormat="1" ht="21.75" customHeight="1">
      <c r="A333" s="39"/>
      <c r="B333" s="40"/>
      <c r="C333" s="220" t="s">
        <v>797</v>
      </c>
      <c r="D333" s="220" t="s">
        <v>135</v>
      </c>
      <c r="E333" s="221" t="s">
        <v>1484</v>
      </c>
      <c r="F333" s="222" t="s">
        <v>1485</v>
      </c>
      <c r="G333" s="223" t="s">
        <v>1246</v>
      </c>
      <c r="H333" s="224">
        <v>1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40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236</v>
      </c>
      <c r="AT333" s="232" t="s">
        <v>135</v>
      </c>
      <c r="AU333" s="232" t="s">
        <v>85</v>
      </c>
      <c r="AY333" s="18" t="s">
        <v>132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83</v>
      </c>
      <c r="BK333" s="233">
        <f>ROUND(I333*H333,2)</f>
        <v>0</v>
      </c>
      <c r="BL333" s="18" t="s">
        <v>236</v>
      </c>
      <c r="BM333" s="232" t="s">
        <v>1486</v>
      </c>
    </row>
    <row r="334" s="2" customFormat="1" ht="24.15" customHeight="1">
      <c r="A334" s="39"/>
      <c r="B334" s="40"/>
      <c r="C334" s="220" t="s">
        <v>801</v>
      </c>
      <c r="D334" s="220" t="s">
        <v>135</v>
      </c>
      <c r="E334" s="221" t="s">
        <v>1487</v>
      </c>
      <c r="F334" s="222" t="s">
        <v>1488</v>
      </c>
      <c r="G334" s="223" t="s">
        <v>1246</v>
      </c>
      <c r="H334" s="224">
        <v>1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40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236</v>
      </c>
      <c r="AT334" s="232" t="s">
        <v>135</v>
      </c>
      <c r="AU334" s="232" t="s">
        <v>85</v>
      </c>
      <c r="AY334" s="18" t="s">
        <v>132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83</v>
      </c>
      <c r="BK334" s="233">
        <f>ROUND(I334*H334,2)</f>
        <v>0</v>
      </c>
      <c r="BL334" s="18" t="s">
        <v>236</v>
      </c>
      <c r="BM334" s="232" t="s">
        <v>1489</v>
      </c>
    </row>
    <row r="335" s="2" customFormat="1" ht="24.15" customHeight="1">
      <c r="A335" s="39"/>
      <c r="B335" s="40"/>
      <c r="C335" s="220" t="s">
        <v>806</v>
      </c>
      <c r="D335" s="220" t="s">
        <v>135</v>
      </c>
      <c r="E335" s="221" t="s">
        <v>1490</v>
      </c>
      <c r="F335" s="222" t="s">
        <v>1491</v>
      </c>
      <c r="G335" s="223" t="s">
        <v>1246</v>
      </c>
      <c r="H335" s="224">
        <v>1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40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236</v>
      </c>
      <c r="AT335" s="232" t="s">
        <v>135</v>
      </c>
      <c r="AU335" s="232" t="s">
        <v>85</v>
      </c>
      <c r="AY335" s="18" t="s">
        <v>132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83</v>
      </c>
      <c r="BK335" s="233">
        <f>ROUND(I335*H335,2)</f>
        <v>0</v>
      </c>
      <c r="BL335" s="18" t="s">
        <v>236</v>
      </c>
      <c r="BM335" s="232" t="s">
        <v>1492</v>
      </c>
    </row>
    <row r="336" s="12" customFormat="1" ht="22.8" customHeight="1">
      <c r="A336" s="12"/>
      <c r="B336" s="204"/>
      <c r="C336" s="205"/>
      <c r="D336" s="206" t="s">
        <v>74</v>
      </c>
      <c r="E336" s="218" t="s">
        <v>1493</v>
      </c>
      <c r="F336" s="218" t="s">
        <v>1494</v>
      </c>
      <c r="G336" s="205"/>
      <c r="H336" s="205"/>
      <c r="I336" s="208"/>
      <c r="J336" s="219">
        <f>BK336</f>
        <v>0</v>
      </c>
      <c r="K336" s="205"/>
      <c r="L336" s="210"/>
      <c r="M336" s="211"/>
      <c r="N336" s="212"/>
      <c r="O336" s="212"/>
      <c r="P336" s="213">
        <f>SUM(P337:P338)</f>
        <v>0</v>
      </c>
      <c r="Q336" s="212"/>
      <c r="R336" s="213">
        <f>SUM(R337:R338)</f>
        <v>0.00054000000000000001</v>
      </c>
      <c r="S336" s="212"/>
      <c r="T336" s="214">
        <f>SUM(T337:T338)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5" t="s">
        <v>85</v>
      </c>
      <c r="AT336" s="216" t="s">
        <v>74</v>
      </c>
      <c r="AU336" s="216" t="s">
        <v>83</v>
      </c>
      <c r="AY336" s="215" t="s">
        <v>132</v>
      </c>
      <c r="BK336" s="217">
        <f>SUM(BK337:BK338)</f>
        <v>0</v>
      </c>
    </row>
    <row r="337" s="2" customFormat="1" ht="33" customHeight="1">
      <c r="A337" s="39"/>
      <c r="B337" s="40"/>
      <c r="C337" s="220" t="s">
        <v>810</v>
      </c>
      <c r="D337" s="220" t="s">
        <v>135</v>
      </c>
      <c r="E337" s="221" t="s">
        <v>1495</v>
      </c>
      <c r="F337" s="222" t="s">
        <v>1496</v>
      </c>
      <c r="G337" s="223" t="s">
        <v>138</v>
      </c>
      <c r="H337" s="224">
        <v>2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40</v>
      </c>
      <c r="O337" s="92"/>
      <c r="P337" s="230">
        <f>O337*H337</f>
        <v>0</v>
      </c>
      <c r="Q337" s="230">
        <v>0.00027</v>
      </c>
      <c r="R337" s="230">
        <f>Q337*H337</f>
        <v>0.00054000000000000001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236</v>
      </c>
      <c r="AT337" s="232" t="s">
        <v>135</v>
      </c>
      <c r="AU337" s="232" t="s">
        <v>85</v>
      </c>
      <c r="AY337" s="18" t="s">
        <v>132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83</v>
      </c>
      <c r="BK337" s="233">
        <f>ROUND(I337*H337,2)</f>
        <v>0</v>
      </c>
      <c r="BL337" s="18" t="s">
        <v>236</v>
      </c>
      <c r="BM337" s="232" t="s">
        <v>1497</v>
      </c>
    </row>
    <row r="338" s="2" customFormat="1" ht="24.15" customHeight="1">
      <c r="A338" s="39"/>
      <c r="B338" s="40"/>
      <c r="C338" s="220" t="s">
        <v>814</v>
      </c>
      <c r="D338" s="220" t="s">
        <v>135</v>
      </c>
      <c r="E338" s="221" t="s">
        <v>1498</v>
      </c>
      <c r="F338" s="222" t="s">
        <v>1499</v>
      </c>
      <c r="G338" s="223" t="s">
        <v>159</v>
      </c>
      <c r="H338" s="224">
        <v>0.001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40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236</v>
      </c>
      <c r="AT338" s="232" t="s">
        <v>135</v>
      </c>
      <c r="AU338" s="232" t="s">
        <v>85</v>
      </c>
      <c r="AY338" s="18" t="s">
        <v>132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83</v>
      </c>
      <c r="BK338" s="233">
        <f>ROUND(I338*H338,2)</f>
        <v>0</v>
      </c>
      <c r="BL338" s="18" t="s">
        <v>236</v>
      </c>
      <c r="BM338" s="232" t="s">
        <v>1500</v>
      </c>
    </row>
    <row r="339" s="12" customFormat="1" ht="22.8" customHeight="1">
      <c r="A339" s="12"/>
      <c r="B339" s="204"/>
      <c r="C339" s="205"/>
      <c r="D339" s="206" t="s">
        <v>74</v>
      </c>
      <c r="E339" s="218" t="s">
        <v>1501</v>
      </c>
      <c r="F339" s="218" t="s">
        <v>1502</v>
      </c>
      <c r="G339" s="205"/>
      <c r="H339" s="205"/>
      <c r="I339" s="208"/>
      <c r="J339" s="219">
        <f>BK339</f>
        <v>0</v>
      </c>
      <c r="K339" s="205"/>
      <c r="L339" s="210"/>
      <c r="M339" s="211"/>
      <c r="N339" s="212"/>
      <c r="O339" s="212"/>
      <c r="P339" s="213">
        <f>SUM(P340:P426)</f>
        <v>0</v>
      </c>
      <c r="Q339" s="212"/>
      <c r="R339" s="213">
        <f>SUM(R340:R426)</f>
        <v>0.12321</v>
      </c>
      <c r="S339" s="212"/>
      <c r="T339" s="214">
        <f>SUM(T340:T426)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5" t="s">
        <v>85</v>
      </c>
      <c r="AT339" s="216" t="s">
        <v>74</v>
      </c>
      <c r="AU339" s="216" t="s">
        <v>83</v>
      </c>
      <c r="AY339" s="215" t="s">
        <v>132</v>
      </c>
      <c r="BK339" s="217">
        <f>SUM(BK340:BK426)</f>
        <v>0</v>
      </c>
    </row>
    <row r="340" s="2" customFormat="1" ht="24.15" customHeight="1">
      <c r="A340" s="39"/>
      <c r="B340" s="40"/>
      <c r="C340" s="220" t="s">
        <v>818</v>
      </c>
      <c r="D340" s="220" t="s">
        <v>135</v>
      </c>
      <c r="E340" s="221" t="s">
        <v>1503</v>
      </c>
      <c r="F340" s="222" t="s">
        <v>1504</v>
      </c>
      <c r="G340" s="223" t="s">
        <v>230</v>
      </c>
      <c r="H340" s="224">
        <v>20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40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236</v>
      </c>
      <c r="AT340" s="232" t="s">
        <v>135</v>
      </c>
      <c r="AU340" s="232" t="s">
        <v>85</v>
      </c>
      <c r="AY340" s="18" t="s">
        <v>132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83</v>
      </c>
      <c r="BK340" s="233">
        <f>ROUND(I340*H340,2)</f>
        <v>0</v>
      </c>
      <c r="BL340" s="18" t="s">
        <v>236</v>
      </c>
      <c r="BM340" s="232" t="s">
        <v>1505</v>
      </c>
    </row>
    <row r="341" s="2" customFormat="1" ht="21.75" customHeight="1">
      <c r="A341" s="39"/>
      <c r="B341" s="40"/>
      <c r="C341" s="278" t="s">
        <v>823</v>
      </c>
      <c r="D341" s="278" t="s">
        <v>253</v>
      </c>
      <c r="E341" s="279" t="s">
        <v>1506</v>
      </c>
      <c r="F341" s="280" t="s">
        <v>1507</v>
      </c>
      <c r="G341" s="281" t="s">
        <v>230</v>
      </c>
      <c r="H341" s="282">
        <v>21</v>
      </c>
      <c r="I341" s="283"/>
      <c r="J341" s="284">
        <f>ROUND(I341*H341,2)</f>
        <v>0</v>
      </c>
      <c r="K341" s="285"/>
      <c r="L341" s="286"/>
      <c r="M341" s="287" t="s">
        <v>1</v>
      </c>
      <c r="N341" s="288" t="s">
        <v>40</v>
      </c>
      <c r="O341" s="92"/>
      <c r="P341" s="230">
        <f>O341*H341</f>
        <v>0</v>
      </c>
      <c r="Q341" s="230">
        <v>0.00020000000000000001</v>
      </c>
      <c r="R341" s="230">
        <f>Q341*H341</f>
        <v>0.0042000000000000006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336</v>
      </c>
      <c r="AT341" s="232" t="s">
        <v>253</v>
      </c>
      <c r="AU341" s="232" t="s">
        <v>85</v>
      </c>
      <c r="AY341" s="18" t="s">
        <v>132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83</v>
      </c>
      <c r="BK341" s="233">
        <f>ROUND(I341*H341,2)</f>
        <v>0</v>
      </c>
      <c r="BL341" s="18" t="s">
        <v>236</v>
      </c>
      <c r="BM341" s="232" t="s">
        <v>1508</v>
      </c>
    </row>
    <row r="342" s="14" customFormat="1">
      <c r="A342" s="14"/>
      <c r="B342" s="245"/>
      <c r="C342" s="246"/>
      <c r="D342" s="236" t="s">
        <v>141</v>
      </c>
      <c r="E342" s="246"/>
      <c r="F342" s="248" t="s">
        <v>1509</v>
      </c>
      <c r="G342" s="246"/>
      <c r="H342" s="249">
        <v>21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141</v>
      </c>
      <c r="AU342" s="255" t="s">
        <v>85</v>
      </c>
      <c r="AV342" s="14" t="s">
        <v>85</v>
      </c>
      <c r="AW342" s="14" t="s">
        <v>4</v>
      </c>
      <c r="AX342" s="14" t="s">
        <v>83</v>
      </c>
      <c r="AY342" s="255" t="s">
        <v>132</v>
      </c>
    </row>
    <row r="343" s="2" customFormat="1" ht="24.15" customHeight="1">
      <c r="A343" s="39"/>
      <c r="B343" s="40"/>
      <c r="C343" s="220" t="s">
        <v>830</v>
      </c>
      <c r="D343" s="220" t="s">
        <v>135</v>
      </c>
      <c r="E343" s="221" t="s">
        <v>1510</v>
      </c>
      <c r="F343" s="222" t="s">
        <v>1511</v>
      </c>
      <c r="G343" s="223" t="s">
        <v>138</v>
      </c>
      <c r="H343" s="224">
        <v>48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40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236</v>
      </c>
      <c r="AT343" s="232" t="s">
        <v>135</v>
      </c>
      <c r="AU343" s="232" t="s">
        <v>85</v>
      </c>
      <c r="AY343" s="18" t="s">
        <v>132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83</v>
      </c>
      <c r="BK343" s="233">
        <f>ROUND(I343*H343,2)</f>
        <v>0</v>
      </c>
      <c r="BL343" s="18" t="s">
        <v>236</v>
      </c>
      <c r="BM343" s="232" t="s">
        <v>1512</v>
      </c>
    </row>
    <row r="344" s="14" customFormat="1">
      <c r="A344" s="14"/>
      <c r="B344" s="245"/>
      <c r="C344" s="246"/>
      <c r="D344" s="236" t="s">
        <v>141</v>
      </c>
      <c r="E344" s="247" t="s">
        <v>1</v>
      </c>
      <c r="F344" s="248" t="s">
        <v>1513</v>
      </c>
      <c r="G344" s="246"/>
      <c r="H344" s="249">
        <v>48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141</v>
      </c>
      <c r="AU344" s="255" t="s">
        <v>85</v>
      </c>
      <c r="AV344" s="14" t="s">
        <v>85</v>
      </c>
      <c r="AW344" s="14" t="s">
        <v>32</v>
      </c>
      <c r="AX344" s="14" t="s">
        <v>83</v>
      </c>
      <c r="AY344" s="255" t="s">
        <v>132</v>
      </c>
    </row>
    <row r="345" s="2" customFormat="1" ht="24.15" customHeight="1">
      <c r="A345" s="39"/>
      <c r="B345" s="40"/>
      <c r="C345" s="278" t="s">
        <v>836</v>
      </c>
      <c r="D345" s="278" t="s">
        <v>253</v>
      </c>
      <c r="E345" s="279" t="s">
        <v>1514</v>
      </c>
      <c r="F345" s="280" t="s">
        <v>1515</v>
      </c>
      <c r="G345" s="281" t="s">
        <v>138</v>
      </c>
      <c r="H345" s="282">
        <v>41</v>
      </c>
      <c r="I345" s="283"/>
      <c r="J345" s="284">
        <f>ROUND(I345*H345,2)</f>
        <v>0</v>
      </c>
      <c r="K345" s="285"/>
      <c r="L345" s="286"/>
      <c r="M345" s="287" t="s">
        <v>1</v>
      </c>
      <c r="N345" s="288" t="s">
        <v>40</v>
      </c>
      <c r="O345" s="92"/>
      <c r="P345" s="230">
        <f>O345*H345</f>
        <v>0</v>
      </c>
      <c r="Q345" s="230">
        <v>3.0000000000000001E-05</v>
      </c>
      <c r="R345" s="230">
        <f>Q345*H345</f>
        <v>0.00123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336</v>
      </c>
      <c r="AT345" s="232" t="s">
        <v>253</v>
      </c>
      <c r="AU345" s="232" t="s">
        <v>85</v>
      </c>
      <c r="AY345" s="18" t="s">
        <v>132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83</v>
      </c>
      <c r="BK345" s="233">
        <f>ROUND(I345*H345,2)</f>
        <v>0</v>
      </c>
      <c r="BL345" s="18" t="s">
        <v>236</v>
      </c>
      <c r="BM345" s="232" t="s">
        <v>1516</v>
      </c>
    </row>
    <row r="346" s="2" customFormat="1" ht="24.15" customHeight="1">
      <c r="A346" s="39"/>
      <c r="B346" s="40"/>
      <c r="C346" s="278" t="s">
        <v>840</v>
      </c>
      <c r="D346" s="278" t="s">
        <v>253</v>
      </c>
      <c r="E346" s="279" t="s">
        <v>1517</v>
      </c>
      <c r="F346" s="280" t="s">
        <v>1518</v>
      </c>
      <c r="G346" s="281" t="s">
        <v>138</v>
      </c>
      <c r="H346" s="282">
        <v>7</v>
      </c>
      <c r="I346" s="283"/>
      <c r="J346" s="284">
        <f>ROUND(I346*H346,2)</f>
        <v>0</v>
      </c>
      <c r="K346" s="285"/>
      <c r="L346" s="286"/>
      <c r="M346" s="287" t="s">
        <v>1</v>
      </c>
      <c r="N346" s="288" t="s">
        <v>40</v>
      </c>
      <c r="O346" s="92"/>
      <c r="P346" s="230">
        <f>O346*H346</f>
        <v>0</v>
      </c>
      <c r="Q346" s="230">
        <v>0.00014999999999999999</v>
      </c>
      <c r="R346" s="230">
        <f>Q346*H346</f>
        <v>0.0010499999999999999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336</v>
      </c>
      <c r="AT346" s="232" t="s">
        <v>253</v>
      </c>
      <c r="AU346" s="232" t="s">
        <v>85</v>
      </c>
      <c r="AY346" s="18" t="s">
        <v>132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83</v>
      </c>
      <c r="BK346" s="233">
        <f>ROUND(I346*H346,2)</f>
        <v>0</v>
      </c>
      <c r="BL346" s="18" t="s">
        <v>236</v>
      </c>
      <c r="BM346" s="232" t="s">
        <v>1519</v>
      </c>
    </row>
    <row r="347" s="2" customFormat="1" ht="24.15" customHeight="1">
      <c r="A347" s="39"/>
      <c r="B347" s="40"/>
      <c r="C347" s="220" t="s">
        <v>845</v>
      </c>
      <c r="D347" s="220" t="s">
        <v>135</v>
      </c>
      <c r="E347" s="221" t="s">
        <v>1520</v>
      </c>
      <c r="F347" s="222" t="s">
        <v>1521</v>
      </c>
      <c r="G347" s="223" t="s">
        <v>138</v>
      </c>
      <c r="H347" s="224">
        <v>4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40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236</v>
      </c>
      <c r="AT347" s="232" t="s">
        <v>135</v>
      </c>
      <c r="AU347" s="232" t="s">
        <v>85</v>
      </c>
      <c r="AY347" s="18" t="s">
        <v>132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83</v>
      </c>
      <c r="BK347" s="233">
        <f>ROUND(I347*H347,2)</f>
        <v>0</v>
      </c>
      <c r="BL347" s="18" t="s">
        <v>236</v>
      </c>
      <c r="BM347" s="232" t="s">
        <v>1522</v>
      </c>
    </row>
    <row r="348" s="2" customFormat="1" ht="24.15" customHeight="1">
      <c r="A348" s="39"/>
      <c r="B348" s="40"/>
      <c r="C348" s="278" t="s">
        <v>850</v>
      </c>
      <c r="D348" s="278" t="s">
        <v>253</v>
      </c>
      <c r="E348" s="279" t="s">
        <v>1523</v>
      </c>
      <c r="F348" s="280" t="s">
        <v>1524</v>
      </c>
      <c r="G348" s="281" t="s">
        <v>138</v>
      </c>
      <c r="H348" s="282">
        <v>4</v>
      </c>
      <c r="I348" s="283"/>
      <c r="J348" s="284">
        <f>ROUND(I348*H348,2)</f>
        <v>0</v>
      </c>
      <c r="K348" s="285"/>
      <c r="L348" s="286"/>
      <c r="M348" s="287" t="s">
        <v>1</v>
      </c>
      <c r="N348" s="288" t="s">
        <v>40</v>
      </c>
      <c r="O348" s="92"/>
      <c r="P348" s="230">
        <f>O348*H348</f>
        <v>0</v>
      </c>
      <c r="Q348" s="230">
        <v>9.0000000000000006E-05</v>
      </c>
      <c r="R348" s="230">
        <f>Q348*H348</f>
        <v>0.00036000000000000002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336</v>
      </c>
      <c r="AT348" s="232" t="s">
        <v>253</v>
      </c>
      <c r="AU348" s="232" t="s">
        <v>85</v>
      </c>
      <c r="AY348" s="18" t="s">
        <v>132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83</v>
      </c>
      <c r="BK348" s="233">
        <f>ROUND(I348*H348,2)</f>
        <v>0</v>
      </c>
      <c r="BL348" s="18" t="s">
        <v>236</v>
      </c>
      <c r="BM348" s="232" t="s">
        <v>1525</v>
      </c>
    </row>
    <row r="349" s="2" customFormat="1" ht="33" customHeight="1">
      <c r="A349" s="39"/>
      <c r="B349" s="40"/>
      <c r="C349" s="220" t="s">
        <v>854</v>
      </c>
      <c r="D349" s="220" t="s">
        <v>135</v>
      </c>
      <c r="E349" s="221" t="s">
        <v>1526</v>
      </c>
      <c r="F349" s="222" t="s">
        <v>1527</v>
      </c>
      <c r="G349" s="223" t="s">
        <v>230</v>
      </c>
      <c r="H349" s="224">
        <v>50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40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236</v>
      </c>
      <c r="AT349" s="232" t="s">
        <v>135</v>
      </c>
      <c r="AU349" s="232" t="s">
        <v>85</v>
      </c>
      <c r="AY349" s="18" t="s">
        <v>132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83</v>
      </c>
      <c r="BK349" s="233">
        <f>ROUND(I349*H349,2)</f>
        <v>0</v>
      </c>
      <c r="BL349" s="18" t="s">
        <v>236</v>
      </c>
      <c r="BM349" s="232" t="s">
        <v>1528</v>
      </c>
    </row>
    <row r="350" s="2" customFormat="1" ht="24.15" customHeight="1">
      <c r="A350" s="39"/>
      <c r="B350" s="40"/>
      <c r="C350" s="278" t="s">
        <v>858</v>
      </c>
      <c r="D350" s="278" t="s">
        <v>253</v>
      </c>
      <c r="E350" s="279" t="s">
        <v>1529</v>
      </c>
      <c r="F350" s="280" t="s">
        <v>1530</v>
      </c>
      <c r="G350" s="281" t="s">
        <v>230</v>
      </c>
      <c r="H350" s="282">
        <v>57.5</v>
      </c>
      <c r="I350" s="283"/>
      <c r="J350" s="284">
        <f>ROUND(I350*H350,2)</f>
        <v>0</v>
      </c>
      <c r="K350" s="285"/>
      <c r="L350" s="286"/>
      <c r="M350" s="287" t="s">
        <v>1</v>
      </c>
      <c r="N350" s="288" t="s">
        <v>40</v>
      </c>
      <c r="O350" s="92"/>
      <c r="P350" s="230">
        <f>O350*H350</f>
        <v>0</v>
      </c>
      <c r="Q350" s="230">
        <v>5.0000000000000002E-05</v>
      </c>
      <c r="R350" s="230">
        <f>Q350*H350</f>
        <v>0.002875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336</v>
      </c>
      <c r="AT350" s="232" t="s">
        <v>253</v>
      </c>
      <c r="AU350" s="232" t="s">
        <v>85</v>
      </c>
      <c r="AY350" s="18" t="s">
        <v>132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83</v>
      </c>
      <c r="BK350" s="233">
        <f>ROUND(I350*H350,2)</f>
        <v>0</v>
      </c>
      <c r="BL350" s="18" t="s">
        <v>236</v>
      </c>
      <c r="BM350" s="232" t="s">
        <v>1531</v>
      </c>
    </row>
    <row r="351" s="14" customFormat="1">
      <c r="A351" s="14"/>
      <c r="B351" s="245"/>
      <c r="C351" s="246"/>
      <c r="D351" s="236" t="s">
        <v>141</v>
      </c>
      <c r="E351" s="246"/>
      <c r="F351" s="248" t="s">
        <v>1532</v>
      </c>
      <c r="G351" s="246"/>
      <c r="H351" s="249">
        <v>57.5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141</v>
      </c>
      <c r="AU351" s="255" t="s">
        <v>85</v>
      </c>
      <c r="AV351" s="14" t="s">
        <v>85</v>
      </c>
      <c r="AW351" s="14" t="s">
        <v>4</v>
      </c>
      <c r="AX351" s="14" t="s">
        <v>83</v>
      </c>
      <c r="AY351" s="255" t="s">
        <v>132</v>
      </c>
    </row>
    <row r="352" s="2" customFormat="1" ht="33" customHeight="1">
      <c r="A352" s="39"/>
      <c r="B352" s="40"/>
      <c r="C352" s="220" t="s">
        <v>863</v>
      </c>
      <c r="D352" s="220" t="s">
        <v>135</v>
      </c>
      <c r="E352" s="221" t="s">
        <v>1533</v>
      </c>
      <c r="F352" s="222" t="s">
        <v>1534</v>
      </c>
      <c r="G352" s="223" t="s">
        <v>230</v>
      </c>
      <c r="H352" s="224">
        <v>10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40</v>
      </c>
      <c r="O352" s="92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236</v>
      </c>
      <c r="AT352" s="232" t="s">
        <v>135</v>
      </c>
      <c r="AU352" s="232" t="s">
        <v>85</v>
      </c>
      <c r="AY352" s="18" t="s">
        <v>132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83</v>
      </c>
      <c r="BK352" s="233">
        <f>ROUND(I352*H352,2)</f>
        <v>0</v>
      </c>
      <c r="BL352" s="18" t="s">
        <v>236</v>
      </c>
      <c r="BM352" s="232" t="s">
        <v>1535</v>
      </c>
    </row>
    <row r="353" s="2" customFormat="1" ht="24.15" customHeight="1">
      <c r="A353" s="39"/>
      <c r="B353" s="40"/>
      <c r="C353" s="220" t="s">
        <v>869</v>
      </c>
      <c r="D353" s="220" t="s">
        <v>135</v>
      </c>
      <c r="E353" s="221" t="s">
        <v>1536</v>
      </c>
      <c r="F353" s="222" t="s">
        <v>1537</v>
      </c>
      <c r="G353" s="223" t="s">
        <v>230</v>
      </c>
      <c r="H353" s="224">
        <v>540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40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236</v>
      </c>
      <c r="AT353" s="232" t="s">
        <v>135</v>
      </c>
      <c r="AU353" s="232" t="s">
        <v>85</v>
      </c>
      <c r="AY353" s="18" t="s">
        <v>132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83</v>
      </c>
      <c r="BK353" s="233">
        <f>ROUND(I353*H353,2)</f>
        <v>0</v>
      </c>
      <c r="BL353" s="18" t="s">
        <v>236</v>
      </c>
      <c r="BM353" s="232" t="s">
        <v>1538</v>
      </c>
    </row>
    <row r="354" s="13" customFormat="1">
      <c r="A354" s="13"/>
      <c r="B354" s="234"/>
      <c r="C354" s="235"/>
      <c r="D354" s="236" t="s">
        <v>141</v>
      </c>
      <c r="E354" s="237" t="s">
        <v>1</v>
      </c>
      <c r="F354" s="238" t="s">
        <v>1539</v>
      </c>
      <c r="G354" s="235"/>
      <c r="H354" s="237" t="s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141</v>
      </c>
      <c r="AU354" s="244" t="s">
        <v>85</v>
      </c>
      <c r="AV354" s="13" t="s">
        <v>83</v>
      </c>
      <c r="AW354" s="13" t="s">
        <v>32</v>
      </c>
      <c r="AX354" s="13" t="s">
        <v>75</v>
      </c>
      <c r="AY354" s="244" t="s">
        <v>132</v>
      </c>
    </row>
    <row r="355" s="14" customFormat="1">
      <c r="A355" s="14"/>
      <c r="B355" s="245"/>
      <c r="C355" s="246"/>
      <c r="D355" s="236" t="s">
        <v>141</v>
      </c>
      <c r="E355" s="247" t="s">
        <v>1</v>
      </c>
      <c r="F355" s="248" t="s">
        <v>1540</v>
      </c>
      <c r="G355" s="246"/>
      <c r="H355" s="249">
        <v>235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141</v>
      </c>
      <c r="AU355" s="255" t="s">
        <v>85</v>
      </c>
      <c r="AV355" s="14" t="s">
        <v>85</v>
      </c>
      <c r="AW355" s="14" t="s">
        <v>32</v>
      </c>
      <c r="AX355" s="14" t="s">
        <v>75</v>
      </c>
      <c r="AY355" s="255" t="s">
        <v>132</v>
      </c>
    </row>
    <row r="356" s="13" customFormat="1">
      <c r="A356" s="13"/>
      <c r="B356" s="234"/>
      <c r="C356" s="235"/>
      <c r="D356" s="236" t="s">
        <v>141</v>
      </c>
      <c r="E356" s="237" t="s">
        <v>1</v>
      </c>
      <c r="F356" s="238" t="s">
        <v>1541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141</v>
      </c>
      <c r="AU356" s="244" t="s">
        <v>85</v>
      </c>
      <c r="AV356" s="13" t="s">
        <v>83</v>
      </c>
      <c r="AW356" s="13" t="s">
        <v>32</v>
      </c>
      <c r="AX356" s="13" t="s">
        <v>75</v>
      </c>
      <c r="AY356" s="244" t="s">
        <v>132</v>
      </c>
    </row>
    <row r="357" s="14" customFormat="1">
      <c r="A357" s="14"/>
      <c r="B357" s="245"/>
      <c r="C357" s="246"/>
      <c r="D357" s="236" t="s">
        <v>141</v>
      </c>
      <c r="E357" s="247" t="s">
        <v>1</v>
      </c>
      <c r="F357" s="248" t="s">
        <v>1542</v>
      </c>
      <c r="G357" s="246"/>
      <c r="H357" s="249">
        <v>250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141</v>
      </c>
      <c r="AU357" s="255" t="s">
        <v>85</v>
      </c>
      <c r="AV357" s="14" t="s">
        <v>85</v>
      </c>
      <c r="AW357" s="14" t="s">
        <v>32</v>
      </c>
      <c r="AX357" s="14" t="s">
        <v>75</v>
      </c>
      <c r="AY357" s="255" t="s">
        <v>132</v>
      </c>
    </row>
    <row r="358" s="13" customFormat="1">
      <c r="A358" s="13"/>
      <c r="B358" s="234"/>
      <c r="C358" s="235"/>
      <c r="D358" s="236" t="s">
        <v>141</v>
      </c>
      <c r="E358" s="237" t="s">
        <v>1</v>
      </c>
      <c r="F358" s="238" t="s">
        <v>1543</v>
      </c>
      <c r="G358" s="235"/>
      <c r="H358" s="237" t="s">
        <v>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141</v>
      </c>
      <c r="AU358" s="244" t="s">
        <v>85</v>
      </c>
      <c r="AV358" s="13" t="s">
        <v>83</v>
      </c>
      <c r="AW358" s="13" t="s">
        <v>32</v>
      </c>
      <c r="AX358" s="13" t="s">
        <v>75</v>
      </c>
      <c r="AY358" s="244" t="s">
        <v>132</v>
      </c>
    </row>
    <row r="359" s="14" customFormat="1">
      <c r="A359" s="14"/>
      <c r="B359" s="245"/>
      <c r="C359" s="246"/>
      <c r="D359" s="236" t="s">
        <v>141</v>
      </c>
      <c r="E359" s="247" t="s">
        <v>1</v>
      </c>
      <c r="F359" s="248" t="s">
        <v>465</v>
      </c>
      <c r="G359" s="246"/>
      <c r="H359" s="249">
        <v>55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141</v>
      </c>
      <c r="AU359" s="255" t="s">
        <v>85</v>
      </c>
      <c r="AV359" s="14" t="s">
        <v>85</v>
      </c>
      <c r="AW359" s="14" t="s">
        <v>32</v>
      </c>
      <c r="AX359" s="14" t="s">
        <v>75</v>
      </c>
      <c r="AY359" s="255" t="s">
        <v>132</v>
      </c>
    </row>
    <row r="360" s="15" customFormat="1">
      <c r="A360" s="15"/>
      <c r="B360" s="256"/>
      <c r="C360" s="257"/>
      <c r="D360" s="236" t="s">
        <v>141</v>
      </c>
      <c r="E360" s="258" t="s">
        <v>1</v>
      </c>
      <c r="F360" s="259" t="s">
        <v>149</v>
      </c>
      <c r="G360" s="257"/>
      <c r="H360" s="260">
        <v>540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141</v>
      </c>
      <c r="AU360" s="266" t="s">
        <v>85</v>
      </c>
      <c r="AV360" s="15" t="s">
        <v>139</v>
      </c>
      <c r="AW360" s="15" t="s">
        <v>32</v>
      </c>
      <c r="AX360" s="15" t="s">
        <v>83</v>
      </c>
      <c r="AY360" s="266" t="s">
        <v>132</v>
      </c>
    </row>
    <row r="361" s="2" customFormat="1" ht="24.15" customHeight="1">
      <c r="A361" s="39"/>
      <c r="B361" s="40"/>
      <c r="C361" s="278" t="s">
        <v>874</v>
      </c>
      <c r="D361" s="278" t="s">
        <v>253</v>
      </c>
      <c r="E361" s="279" t="s">
        <v>1544</v>
      </c>
      <c r="F361" s="280" t="s">
        <v>1545</v>
      </c>
      <c r="G361" s="281" t="s">
        <v>230</v>
      </c>
      <c r="H361" s="282">
        <v>333.5</v>
      </c>
      <c r="I361" s="283"/>
      <c r="J361" s="284">
        <f>ROUND(I361*H361,2)</f>
        <v>0</v>
      </c>
      <c r="K361" s="285"/>
      <c r="L361" s="286"/>
      <c r="M361" s="287" t="s">
        <v>1</v>
      </c>
      <c r="N361" s="288" t="s">
        <v>40</v>
      </c>
      <c r="O361" s="92"/>
      <c r="P361" s="230">
        <f>O361*H361</f>
        <v>0</v>
      </c>
      <c r="Q361" s="230">
        <v>0.00012</v>
      </c>
      <c r="R361" s="230">
        <f>Q361*H361</f>
        <v>0.04002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336</v>
      </c>
      <c r="AT361" s="232" t="s">
        <v>253</v>
      </c>
      <c r="AU361" s="232" t="s">
        <v>85</v>
      </c>
      <c r="AY361" s="18" t="s">
        <v>132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83</v>
      </c>
      <c r="BK361" s="233">
        <f>ROUND(I361*H361,2)</f>
        <v>0</v>
      </c>
      <c r="BL361" s="18" t="s">
        <v>236</v>
      </c>
      <c r="BM361" s="232" t="s">
        <v>1546</v>
      </c>
    </row>
    <row r="362" s="13" customFormat="1">
      <c r="A362" s="13"/>
      <c r="B362" s="234"/>
      <c r="C362" s="235"/>
      <c r="D362" s="236" t="s">
        <v>141</v>
      </c>
      <c r="E362" s="237" t="s">
        <v>1</v>
      </c>
      <c r="F362" s="238" t="s">
        <v>1547</v>
      </c>
      <c r="G362" s="235"/>
      <c r="H362" s="237" t="s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141</v>
      </c>
      <c r="AU362" s="244" t="s">
        <v>85</v>
      </c>
      <c r="AV362" s="13" t="s">
        <v>83</v>
      </c>
      <c r="AW362" s="13" t="s">
        <v>32</v>
      </c>
      <c r="AX362" s="13" t="s">
        <v>75</v>
      </c>
      <c r="AY362" s="244" t="s">
        <v>132</v>
      </c>
    </row>
    <row r="363" s="14" customFormat="1">
      <c r="A363" s="14"/>
      <c r="B363" s="245"/>
      <c r="C363" s="246"/>
      <c r="D363" s="236" t="s">
        <v>141</v>
      </c>
      <c r="E363" s="247" t="s">
        <v>1</v>
      </c>
      <c r="F363" s="248" t="s">
        <v>1548</v>
      </c>
      <c r="G363" s="246"/>
      <c r="H363" s="249">
        <v>270.25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141</v>
      </c>
      <c r="AU363" s="255" t="s">
        <v>85</v>
      </c>
      <c r="AV363" s="14" t="s">
        <v>85</v>
      </c>
      <c r="AW363" s="14" t="s">
        <v>32</v>
      </c>
      <c r="AX363" s="14" t="s">
        <v>75</v>
      </c>
      <c r="AY363" s="255" t="s">
        <v>132</v>
      </c>
    </row>
    <row r="364" s="13" customFormat="1">
      <c r="A364" s="13"/>
      <c r="B364" s="234"/>
      <c r="C364" s="235"/>
      <c r="D364" s="236" t="s">
        <v>141</v>
      </c>
      <c r="E364" s="237" t="s">
        <v>1</v>
      </c>
      <c r="F364" s="238" t="s">
        <v>1543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141</v>
      </c>
      <c r="AU364" s="244" t="s">
        <v>85</v>
      </c>
      <c r="AV364" s="13" t="s">
        <v>83</v>
      </c>
      <c r="AW364" s="13" t="s">
        <v>32</v>
      </c>
      <c r="AX364" s="13" t="s">
        <v>75</v>
      </c>
      <c r="AY364" s="244" t="s">
        <v>132</v>
      </c>
    </row>
    <row r="365" s="14" customFormat="1">
      <c r="A365" s="14"/>
      <c r="B365" s="245"/>
      <c r="C365" s="246"/>
      <c r="D365" s="236" t="s">
        <v>141</v>
      </c>
      <c r="E365" s="247" t="s">
        <v>1</v>
      </c>
      <c r="F365" s="248" t="s">
        <v>1549</v>
      </c>
      <c r="G365" s="246"/>
      <c r="H365" s="249">
        <v>63.25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141</v>
      </c>
      <c r="AU365" s="255" t="s">
        <v>85</v>
      </c>
      <c r="AV365" s="14" t="s">
        <v>85</v>
      </c>
      <c r="AW365" s="14" t="s">
        <v>32</v>
      </c>
      <c r="AX365" s="14" t="s">
        <v>75</v>
      </c>
      <c r="AY365" s="255" t="s">
        <v>132</v>
      </c>
    </row>
    <row r="366" s="15" customFormat="1">
      <c r="A366" s="15"/>
      <c r="B366" s="256"/>
      <c r="C366" s="257"/>
      <c r="D366" s="236" t="s">
        <v>141</v>
      </c>
      <c r="E366" s="258" t="s">
        <v>1</v>
      </c>
      <c r="F366" s="259" t="s">
        <v>149</v>
      </c>
      <c r="G366" s="257"/>
      <c r="H366" s="260">
        <v>333.5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141</v>
      </c>
      <c r="AU366" s="266" t="s">
        <v>85</v>
      </c>
      <c r="AV366" s="15" t="s">
        <v>139</v>
      </c>
      <c r="AW366" s="15" t="s">
        <v>32</v>
      </c>
      <c r="AX366" s="15" t="s">
        <v>83</v>
      </c>
      <c r="AY366" s="266" t="s">
        <v>132</v>
      </c>
    </row>
    <row r="367" s="2" customFormat="1" ht="24.15" customHeight="1">
      <c r="A367" s="39"/>
      <c r="B367" s="40"/>
      <c r="C367" s="278" t="s">
        <v>879</v>
      </c>
      <c r="D367" s="278" t="s">
        <v>253</v>
      </c>
      <c r="E367" s="279" t="s">
        <v>1550</v>
      </c>
      <c r="F367" s="280" t="s">
        <v>1551</v>
      </c>
      <c r="G367" s="281" t="s">
        <v>230</v>
      </c>
      <c r="H367" s="282">
        <v>287.5</v>
      </c>
      <c r="I367" s="283"/>
      <c r="J367" s="284">
        <f>ROUND(I367*H367,2)</f>
        <v>0</v>
      </c>
      <c r="K367" s="285"/>
      <c r="L367" s="286"/>
      <c r="M367" s="287" t="s">
        <v>1</v>
      </c>
      <c r="N367" s="288" t="s">
        <v>40</v>
      </c>
      <c r="O367" s="92"/>
      <c r="P367" s="230">
        <f>O367*H367</f>
        <v>0</v>
      </c>
      <c r="Q367" s="230">
        <v>0.00017000000000000001</v>
      </c>
      <c r="R367" s="230">
        <f>Q367*H367</f>
        <v>0.048875000000000002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336</v>
      </c>
      <c r="AT367" s="232" t="s">
        <v>253</v>
      </c>
      <c r="AU367" s="232" t="s">
        <v>85</v>
      </c>
      <c r="AY367" s="18" t="s">
        <v>132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83</v>
      </c>
      <c r="BK367" s="233">
        <f>ROUND(I367*H367,2)</f>
        <v>0</v>
      </c>
      <c r="BL367" s="18" t="s">
        <v>236</v>
      </c>
      <c r="BM367" s="232" t="s">
        <v>1552</v>
      </c>
    </row>
    <row r="368" s="14" customFormat="1">
      <c r="A368" s="14"/>
      <c r="B368" s="245"/>
      <c r="C368" s="246"/>
      <c r="D368" s="236" t="s">
        <v>141</v>
      </c>
      <c r="E368" s="246"/>
      <c r="F368" s="248" t="s">
        <v>1553</v>
      </c>
      <c r="G368" s="246"/>
      <c r="H368" s="249">
        <v>287.5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141</v>
      </c>
      <c r="AU368" s="255" t="s">
        <v>85</v>
      </c>
      <c r="AV368" s="14" t="s">
        <v>85</v>
      </c>
      <c r="AW368" s="14" t="s">
        <v>4</v>
      </c>
      <c r="AX368" s="14" t="s">
        <v>83</v>
      </c>
      <c r="AY368" s="255" t="s">
        <v>132</v>
      </c>
    </row>
    <row r="369" s="2" customFormat="1" ht="24.15" customHeight="1">
      <c r="A369" s="39"/>
      <c r="B369" s="40"/>
      <c r="C369" s="220" t="s">
        <v>885</v>
      </c>
      <c r="D369" s="220" t="s">
        <v>135</v>
      </c>
      <c r="E369" s="221" t="s">
        <v>1554</v>
      </c>
      <c r="F369" s="222" t="s">
        <v>1555</v>
      </c>
      <c r="G369" s="223" t="s">
        <v>230</v>
      </c>
      <c r="H369" s="224">
        <v>10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40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236</v>
      </c>
      <c r="AT369" s="232" t="s">
        <v>135</v>
      </c>
      <c r="AU369" s="232" t="s">
        <v>85</v>
      </c>
      <c r="AY369" s="18" t="s">
        <v>132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83</v>
      </c>
      <c r="BK369" s="233">
        <f>ROUND(I369*H369,2)</f>
        <v>0</v>
      </c>
      <c r="BL369" s="18" t="s">
        <v>236</v>
      </c>
      <c r="BM369" s="232" t="s">
        <v>1556</v>
      </c>
    </row>
    <row r="370" s="2" customFormat="1" ht="24.15" customHeight="1">
      <c r="A370" s="39"/>
      <c r="B370" s="40"/>
      <c r="C370" s="278" t="s">
        <v>890</v>
      </c>
      <c r="D370" s="278" t="s">
        <v>253</v>
      </c>
      <c r="E370" s="279" t="s">
        <v>1557</v>
      </c>
      <c r="F370" s="280" t="s">
        <v>1558</v>
      </c>
      <c r="G370" s="281" t="s">
        <v>230</v>
      </c>
      <c r="H370" s="282">
        <v>11.5</v>
      </c>
      <c r="I370" s="283"/>
      <c r="J370" s="284">
        <f>ROUND(I370*H370,2)</f>
        <v>0</v>
      </c>
      <c r="K370" s="285"/>
      <c r="L370" s="286"/>
      <c r="M370" s="287" t="s">
        <v>1</v>
      </c>
      <c r="N370" s="288" t="s">
        <v>40</v>
      </c>
      <c r="O370" s="92"/>
      <c r="P370" s="230">
        <f>O370*H370</f>
        <v>0</v>
      </c>
      <c r="Q370" s="230">
        <v>0.00016000000000000001</v>
      </c>
      <c r="R370" s="230">
        <f>Q370*H370</f>
        <v>0.0018400000000000001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336</v>
      </c>
      <c r="AT370" s="232" t="s">
        <v>253</v>
      </c>
      <c r="AU370" s="232" t="s">
        <v>85</v>
      </c>
      <c r="AY370" s="18" t="s">
        <v>132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83</v>
      </c>
      <c r="BK370" s="233">
        <f>ROUND(I370*H370,2)</f>
        <v>0</v>
      </c>
      <c r="BL370" s="18" t="s">
        <v>236</v>
      </c>
      <c r="BM370" s="232" t="s">
        <v>1559</v>
      </c>
    </row>
    <row r="371" s="14" customFormat="1">
      <c r="A371" s="14"/>
      <c r="B371" s="245"/>
      <c r="C371" s="246"/>
      <c r="D371" s="236" t="s">
        <v>141</v>
      </c>
      <c r="E371" s="246"/>
      <c r="F371" s="248" t="s">
        <v>1560</v>
      </c>
      <c r="G371" s="246"/>
      <c r="H371" s="249">
        <v>11.5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141</v>
      </c>
      <c r="AU371" s="255" t="s">
        <v>85</v>
      </c>
      <c r="AV371" s="14" t="s">
        <v>85</v>
      </c>
      <c r="AW371" s="14" t="s">
        <v>4</v>
      </c>
      <c r="AX371" s="14" t="s">
        <v>83</v>
      </c>
      <c r="AY371" s="255" t="s">
        <v>132</v>
      </c>
    </row>
    <row r="372" s="2" customFormat="1" ht="16.5" customHeight="1">
      <c r="A372" s="39"/>
      <c r="B372" s="40"/>
      <c r="C372" s="220" t="s">
        <v>894</v>
      </c>
      <c r="D372" s="220" t="s">
        <v>135</v>
      </c>
      <c r="E372" s="221" t="s">
        <v>1561</v>
      </c>
      <c r="F372" s="222" t="s">
        <v>1562</v>
      </c>
      <c r="G372" s="223" t="s">
        <v>138</v>
      </c>
      <c r="H372" s="224">
        <v>1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40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236</v>
      </c>
      <c r="AT372" s="232" t="s">
        <v>135</v>
      </c>
      <c r="AU372" s="232" t="s">
        <v>85</v>
      </c>
      <c r="AY372" s="18" t="s">
        <v>132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83</v>
      </c>
      <c r="BK372" s="233">
        <f>ROUND(I372*H372,2)</f>
        <v>0</v>
      </c>
      <c r="BL372" s="18" t="s">
        <v>236</v>
      </c>
      <c r="BM372" s="232" t="s">
        <v>1563</v>
      </c>
    </row>
    <row r="373" s="2" customFormat="1" ht="24.15" customHeight="1">
      <c r="A373" s="39"/>
      <c r="B373" s="40"/>
      <c r="C373" s="220" t="s">
        <v>902</v>
      </c>
      <c r="D373" s="220" t="s">
        <v>135</v>
      </c>
      <c r="E373" s="221" t="s">
        <v>1564</v>
      </c>
      <c r="F373" s="222" t="s">
        <v>1565</v>
      </c>
      <c r="G373" s="223" t="s">
        <v>323</v>
      </c>
      <c r="H373" s="224">
        <v>1</v>
      </c>
      <c r="I373" s="225"/>
      <c r="J373" s="226">
        <f>ROUND(I373*H373,2)</f>
        <v>0</v>
      </c>
      <c r="K373" s="227"/>
      <c r="L373" s="45"/>
      <c r="M373" s="228" t="s">
        <v>1</v>
      </c>
      <c r="N373" s="229" t="s">
        <v>40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236</v>
      </c>
      <c r="AT373" s="232" t="s">
        <v>135</v>
      </c>
      <c r="AU373" s="232" t="s">
        <v>85</v>
      </c>
      <c r="AY373" s="18" t="s">
        <v>132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83</v>
      </c>
      <c r="BK373" s="233">
        <f>ROUND(I373*H373,2)</f>
        <v>0</v>
      </c>
      <c r="BL373" s="18" t="s">
        <v>236</v>
      </c>
      <c r="BM373" s="232" t="s">
        <v>1566</v>
      </c>
    </row>
    <row r="374" s="2" customFormat="1" ht="16.5" customHeight="1">
      <c r="A374" s="39"/>
      <c r="B374" s="40"/>
      <c r="C374" s="220" t="s">
        <v>907</v>
      </c>
      <c r="D374" s="220" t="s">
        <v>135</v>
      </c>
      <c r="E374" s="221" t="s">
        <v>1567</v>
      </c>
      <c r="F374" s="222" t="s">
        <v>1568</v>
      </c>
      <c r="G374" s="223" t="s">
        <v>323</v>
      </c>
      <c r="H374" s="224">
        <v>1</v>
      </c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40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236</v>
      </c>
      <c r="AT374" s="232" t="s">
        <v>135</v>
      </c>
      <c r="AU374" s="232" t="s">
        <v>85</v>
      </c>
      <c r="AY374" s="18" t="s">
        <v>132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83</v>
      </c>
      <c r="BK374" s="233">
        <f>ROUND(I374*H374,2)</f>
        <v>0</v>
      </c>
      <c r="BL374" s="18" t="s">
        <v>236</v>
      </c>
      <c r="BM374" s="232" t="s">
        <v>1569</v>
      </c>
    </row>
    <row r="375" s="2" customFormat="1" ht="24.15" customHeight="1">
      <c r="A375" s="39"/>
      <c r="B375" s="40"/>
      <c r="C375" s="220" t="s">
        <v>911</v>
      </c>
      <c r="D375" s="220" t="s">
        <v>135</v>
      </c>
      <c r="E375" s="221" t="s">
        <v>1570</v>
      </c>
      <c r="F375" s="222" t="s">
        <v>1571</v>
      </c>
      <c r="G375" s="223" t="s">
        <v>138</v>
      </c>
      <c r="H375" s="224">
        <v>12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40</v>
      </c>
      <c r="O375" s="92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236</v>
      </c>
      <c r="AT375" s="232" t="s">
        <v>135</v>
      </c>
      <c r="AU375" s="232" t="s">
        <v>85</v>
      </c>
      <c r="AY375" s="18" t="s">
        <v>132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83</v>
      </c>
      <c r="BK375" s="233">
        <f>ROUND(I375*H375,2)</f>
        <v>0</v>
      </c>
      <c r="BL375" s="18" t="s">
        <v>236</v>
      </c>
      <c r="BM375" s="232" t="s">
        <v>1572</v>
      </c>
    </row>
    <row r="376" s="14" customFormat="1">
      <c r="A376" s="14"/>
      <c r="B376" s="245"/>
      <c r="C376" s="246"/>
      <c r="D376" s="236" t="s">
        <v>141</v>
      </c>
      <c r="E376" s="247" t="s">
        <v>1</v>
      </c>
      <c r="F376" s="248" t="s">
        <v>1573</v>
      </c>
      <c r="G376" s="246"/>
      <c r="H376" s="249">
        <v>12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141</v>
      </c>
      <c r="AU376" s="255" t="s">
        <v>85</v>
      </c>
      <c r="AV376" s="14" t="s">
        <v>85</v>
      </c>
      <c r="AW376" s="14" t="s">
        <v>32</v>
      </c>
      <c r="AX376" s="14" t="s">
        <v>83</v>
      </c>
      <c r="AY376" s="255" t="s">
        <v>132</v>
      </c>
    </row>
    <row r="377" s="2" customFormat="1" ht="24.15" customHeight="1">
      <c r="A377" s="39"/>
      <c r="B377" s="40"/>
      <c r="C377" s="278" t="s">
        <v>921</v>
      </c>
      <c r="D377" s="278" t="s">
        <v>253</v>
      </c>
      <c r="E377" s="279" t="s">
        <v>1574</v>
      </c>
      <c r="F377" s="280" t="s">
        <v>1575</v>
      </c>
      <c r="G377" s="281" t="s">
        <v>138</v>
      </c>
      <c r="H377" s="282">
        <v>11</v>
      </c>
      <c r="I377" s="283"/>
      <c r="J377" s="284">
        <f>ROUND(I377*H377,2)</f>
        <v>0</v>
      </c>
      <c r="K377" s="285"/>
      <c r="L377" s="286"/>
      <c r="M377" s="287" t="s">
        <v>1</v>
      </c>
      <c r="N377" s="288" t="s">
        <v>40</v>
      </c>
      <c r="O377" s="92"/>
      <c r="P377" s="230">
        <f>O377*H377</f>
        <v>0</v>
      </c>
      <c r="Q377" s="230">
        <v>4.0000000000000003E-05</v>
      </c>
      <c r="R377" s="230">
        <f>Q377*H377</f>
        <v>0.00044000000000000002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336</v>
      </c>
      <c r="AT377" s="232" t="s">
        <v>253</v>
      </c>
      <c r="AU377" s="232" t="s">
        <v>85</v>
      </c>
      <c r="AY377" s="18" t="s">
        <v>132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83</v>
      </c>
      <c r="BK377" s="233">
        <f>ROUND(I377*H377,2)</f>
        <v>0</v>
      </c>
      <c r="BL377" s="18" t="s">
        <v>236</v>
      </c>
      <c r="BM377" s="232" t="s">
        <v>1576</v>
      </c>
    </row>
    <row r="378" s="2" customFormat="1" ht="24.15" customHeight="1">
      <c r="A378" s="39"/>
      <c r="B378" s="40"/>
      <c r="C378" s="278" t="s">
        <v>926</v>
      </c>
      <c r="D378" s="278" t="s">
        <v>253</v>
      </c>
      <c r="E378" s="279" t="s">
        <v>1577</v>
      </c>
      <c r="F378" s="280" t="s">
        <v>1578</v>
      </c>
      <c r="G378" s="281" t="s">
        <v>138</v>
      </c>
      <c r="H378" s="282">
        <v>1</v>
      </c>
      <c r="I378" s="283"/>
      <c r="J378" s="284">
        <f>ROUND(I378*H378,2)</f>
        <v>0</v>
      </c>
      <c r="K378" s="285"/>
      <c r="L378" s="286"/>
      <c r="M378" s="287" t="s">
        <v>1</v>
      </c>
      <c r="N378" s="288" t="s">
        <v>40</v>
      </c>
      <c r="O378" s="92"/>
      <c r="P378" s="230">
        <f>O378*H378</f>
        <v>0</v>
      </c>
      <c r="Q378" s="230">
        <v>4.0000000000000003E-05</v>
      </c>
      <c r="R378" s="230">
        <f>Q378*H378</f>
        <v>4.0000000000000003E-05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336</v>
      </c>
      <c r="AT378" s="232" t="s">
        <v>253</v>
      </c>
      <c r="AU378" s="232" t="s">
        <v>85</v>
      </c>
      <c r="AY378" s="18" t="s">
        <v>132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83</v>
      </c>
      <c r="BK378" s="233">
        <f>ROUND(I378*H378,2)</f>
        <v>0</v>
      </c>
      <c r="BL378" s="18" t="s">
        <v>236</v>
      </c>
      <c r="BM378" s="232" t="s">
        <v>1579</v>
      </c>
    </row>
    <row r="379" s="2" customFormat="1" ht="24.15" customHeight="1">
      <c r="A379" s="39"/>
      <c r="B379" s="40"/>
      <c r="C379" s="220" t="s">
        <v>931</v>
      </c>
      <c r="D379" s="220" t="s">
        <v>135</v>
      </c>
      <c r="E379" s="221" t="s">
        <v>1580</v>
      </c>
      <c r="F379" s="222" t="s">
        <v>1581</v>
      </c>
      <c r="G379" s="223" t="s">
        <v>138</v>
      </c>
      <c r="H379" s="224">
        <v>4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40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236</v>
      </c>
      <c r="AT379" s="232" t="s">
        <v>135</v>
      </c>
      <c r="AU379" s="232" t="s">
        <v>85</v>
      </c>
      <c r="AY379" s="18" t="s">
        <v>132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83</v>
      </c>
      <c r="BK379" s="233">
        <f>ROUND(I379*H379,2)</f>
        <v>0</v>
      </c>
      <c r="BL379" s="18" t="s">
        <v>236</v>
      </c>
      <c r="BM379" s="232" t="s">
        <v>1582</v>
      </c>
    </row>
    <row r="380" s="2" customFormat="1" ht="24.15" customHeight="1">
      <c r="A380" s="39"/>
      <c r="B380" s="40"/>
      <c r="C380" s="278" t="s">
        <v>934</v>
      </c>
      <c r="D380" s="278" t="s">
        <v>253</v>
      </c>
      <c r="E380" s="279" t="s">
        <v>1583</v>
      </c>
      <c r="F380" s="280" t="s">
        <v>1584</v>
      </c>
      <c r="G380" s="281" t="s">
        <v>138</v>
      </c>
      <c r="H380" s="282">
        <v>4</v>
      </c>
      <c r="I380" s="283"/>
      <c r="J380" s="284">
        <f>ROUND(I380*H380,2)</f>
        <v>0</v>
      </c>
      <c r="K380" s="285"/>
      <c r="L380" s="286"/>
      <c r="M380" s="287" t="s">
        <v>1</v>
      </c>
      <c r="N380" s="288" t="s">
        <v>40</v>
      </c>
      <c r="O380" s="92"/>
      <c r="P380" s="230">
        <f>O380*H380</f>
        <v>0</v>
      </c>
      <c r="Q380" s="230">
        <v>4.0000000000000003E-05</v>
      </c>
      <c r="R380" s="230">
        <f>Q380*H380</f>
        <v>0.00016000000000000001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336</v>
      </c>
      <c r="AT380" s="232" t="s">
        <v>253</v>
      </c>
      <c r="AU380" s="232" t="s">
        <v>85</v>
      </c>
      <c r="AY380" s="18" t="s">
        <v>132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83</v>
      </c>
      <c r="BK380" s="233">
        <f>ROUND(I380*H380,2)</f>
        <v>0</v>
      </c>
      <c r="BL380" s="18" t="s">
        <v>236</v>
      </c>
      <c r="BM380" s="232" t="s">
        <v>1585</v>
      </c>
    </row>
    <row r="381" s="2" customFormat="1" ht="24.15" customHeight="1">
      <c r="A381" s="39"/>
      <c r="B381" s="40"/>
      <c r="C381" s="220" t="s">
        <v>938</v>
      </c>
      <c r="D381" s="220" t="s">
        <v>135</v>
      </c>
      <c r="E381" s="221" t="s">
        <v>1586</v>
      </c>
      <c r="F381" s="222" t="s">
        <v>1587</v>
      </c>
      <c r="G381" s="223" t="s">
        <v>138</v>
      </c>
      <c r="H381" s="224">
        <v>1</v>
      </c>
      <c r="I381" s="225"/>
      <c r="J381" s="226">
        <f>ROUND(I381*H381,2)</f>
        <v>0</v>
      </c>
      <c r="K381" s="227"/>
      <c r="L381" s="45"/>
      <c r="M381" s="228" t="s">
        <v>1</v>
      </c>
      <c r="N381" s="229" t="s">
        <v>40</v>
      </c>
      <c r="O381" s="92"/>
      <c r="P381" s="230">
        <f>O381*H381</f>
        <v>0</v>
      </c>
      <c r="Q381" s="230">
        <v>0</v>
      </c>
      <c r="R381" s="230">
        <f>Q381*H381</f>
        <v>0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236</v>
      </c>
      <c r="AT381" s="232" t="s">
        <v>135</v>
      </c>
      <c r="AU381" s="232" t="s">
        <v>85</v>
      </c>
      <c r="AY381" s="18" t="s">
        <v>132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83</v>
      </c>
      <c r="BK381" s="233">
        <f>ROUND(I381*H381,2)</f>
        <v>0</v>
      </c>
      <c r="BL381" s="18" t="s">
        <v>236</v>
      </c>
      <c r="BM381" s="232" t="s">
        <v>1588</v>
      </c>
    </row>
    <row r="382" s="2" customFormat="1" ht="24.15" customHeight="1">
      <c r="A382" s="39"/>
      <c r="B382" s="40"/>
      <c r="C382" s="278" t="s">
        <v>941</v>
      </c>
      <c r="D382" s="278" t="s">
        <v>253</v>
      </c>
      <c r="E382" s="279" t="s">
        <v>1589</v>
      </c>
      <c r="F382" s="280" t="s">
        <v>1590</v>
      </c>
      <c r="G382" s="281" t="s">
        <v>138</v>
      </c>
      <c r="H382" s="282">
        <v>1</v>
      </c>
      <c r="I382" s="283"/>
      <c r="J382" s="284">
        <f>ROUND(I382*H382,2)</f>
        <v>0</v>
      </c>
      <c r="K382" s="285"/>
      <c r="L382" s="286"/>
      <c r="M382" s="287" t="s">
        <v>1</v>
      </c>
      <c r="N382" s="288" t="s">
        <v>40</v>
      </c>
      <c r="O382" s="92"/>
      <c r="P382" s="230">
        <f>O382*H382</f>
        <v>0</v>
      </c>
      <c r="Q382" s="230">
        <v>4.0000000000000003E-05</v>
      </c>
      <c r="R382" s="230">
        <f>Q382*H382</f>
        <v>4.0000000000000003E-05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336</v>
      </c>
      <c r="AT382" s="232" t="s">
        <v>253</v>
      </c>
      <c r="AU382" s="232" t="s">
        <v>85</v>
      </c>
      <c r="AY382" s="18" t="s">
        <v>132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83</v>
      </c>
      <c r="BK382" s="233">
        <f>ROUND(I382*H382,2)</f>
        <v>0</v>
      </c>
      <c r="BL382" s="18" t="s">
        <v>236</v>
      </c>
      <c r="BM382" s="232" t="s">
        <v>1591</v>
      </c>
    </row>
    <row r="383" s="2" customFormat="1" ht="24.15" customHeight="1">
      <c r="A383" s="39"/>
      <c r="B383" s="40"/>
      <c r="C383" s="220" t="s">
        <v>945</v>
      </c>
      <c r="D383" s="220" t="s">
        <v>135</v>
      </c>
      <c r="E383" s="221" t="s">
        <v>1592</v>
      </c>
      <c r="F383" s="222" t="s">
        <v>1593</v>
      </c>
      <c r="G383" s="223" t="s">
        <v>138</v>
      </c>
      <c r="H383" s="224">
        <v>10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40</v>
      </c>
      <c r="O383" s="92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236</v>
      </c>
      <c r="AT383" s="232" t="s">
        <v>135</v>
      </c>
      <c r="AU383" s="232" t="s">
        <v>85</v>
      </c>
      <c r="AY383" s="18" t="s">
        <v>132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83</v>
      </c>
      <c r="BK383" s="233">
        <f>ROUND(I383*H383,2)</f>
        <v>0</v>
      </c>
      <c r="BL383" s="18" t="s">
        <v>236</v>
      </c>
      <c r="BM383" s="232" t="s">
        <v>1594</v>
      </c>
    </row>
    <row r="384" s="14" customFormat="1">
      <c r="A384" s="14"/>
      <c r="B384" s="245"/>
      <c r="C384" s="246"/>
      <c r="D384" s="236" t="s">
        <v>141</v>
      </c>
      <c r="E384" s="247" t="s">
        <v>1</v>
      </c>
      <c r="F384" s="248" t="s">
        <v>1595</v>
      </c>
      <c r="G384" s="246"/>
      <c r="H384" s="249">
        <v>10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141</v>
      </c>
      <c r="AU384" s="255" t="s">
        <v>85</v>
      </c>
      <c r="AV384" s="14" t="s">
        <v>85</v>
      </c>
      <c r="AW384" s="14" t="s">
        <v>32</v>
      </c>
      <c r="AX384" s="14" t="s">
        <v>83</v>
      </c>
      <c r="AY384" s="255" t="s">
        <v>132</v>
      </c>
    </row>
    <row r="385" s="2" customFormat="1" ht="16.5" customHeight="1">
      <c r="A385" s="39"/>
      <c r="B385" s="40"/>
      <c r="C385" s="278" t="s">
        <v>950</v>
      </c>
      <c r="D385" s="278" t="s">
        <v>253</v>
      </c>
      <c r="E385" s="279" t="s">
        <v>1596</v>
      </c>
      <c r="F385" s="280" t="s">
        <v>1597</v>
      </c>
      <c r="G385" s="281" t="s">
        <v>138</v>
      </c>
      <c r="H385" s="282">
        <v>6</v>
      </c>
      <c r="I385" s="283"/>
      <c r="J385" s="284">
        <f>ROUND(I385*H385,2)</f>
        <v>0</v>
      </c>
      <c r="K385" s="285"/>
      <c r="L385" s="286"/>
      <c r="M385" s="287" t="s">
        <v>1</v>
      </c>
      <c r="N385" s="288" t="s">
        <v>40</v>
      </c>
      <c r="O385" s="92"/>
      <c r="P385" s="230">
        <f>O385*H385</f>
        <v>0</v>
      </c>
      <c r="Q385" s="230">
        <v>0.00010000000000000001</v>
      </c>
      <c r="R385" s="230">
        <f>Q385*H385</f>
        <v>0.00060000000000000006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336</v>
      </c>
      <c r="AT385" s="232" t="s">
        <v>253</v>
      </c>
      <c r="AU385" s="232" t="s">
        <v>85</v>
      </c>
      <c r="AY385" s="18" t="s">
        <v>132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83</v>
      </c>
      <c r="BK385" s="233">
        <f>ROUND(I385*H385,2)</f>
        <v>0</v>
      </c>
      <c r="BL385" s="18" t="s">
        <v>236</v>
      </c>
      <c r="BM385" s="232" t="s">
        <v>1598</v>
      </c>
    </row>
    <row r="386" s="2" customFormat="1" ht="16.5" customHeight="1">
      <c r="A386" s="39"/>
      <c r="B386" s="40"/>
      <c r="C386" s="278" t="s">
        <v>956</v>
      </c>
      <c r="D386" s="278" t="s">
        <v>253</v>
      </c>
      <c r="E386" s="279" t="s">
        <v>1599</v>
      </c>
      <c r="F386" s="280" t="s">
        <v>1600</v>
      </c>
      <c r="G386" s="281" t="s">
        <v>138</v>
      </c>
      <c r="H386" s="282">
        <v>4</v>
      </c>
      <c r="I386" s="283"/>
      <c r="J386" s="284">
        <f>ROUND(I386*H386,2)</f>
        <v>0</v>
      </c>
      <c r="K386" s="285"/>
      <c r="L386" s="286"/>
      <c r="M386" s="287" t="s">
        <v>1</v>
      </c>
      <c r="N386" s="288" t="s">
        <v>40</v>
      </c>
      <c r="O386" s="92"/>
      <c r="P386" s="230">
        <f>O386*H386</f>
        <v>0</v>
      </c>
      <c r="Q386" s="230">
        <v>0.00010000000000000001</v>
      </c>
      <c r="R386" s="230">
        <f>Q386*H386</f>
        <v>0.00040000000000000002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336</v>
      </c>
      <c r="AT386" s="232" t="s">
        <v>253</v>
      </c>
      <c r="AU386" s="232" t="s">
        <v>85</v>
      </c>
      <c r="AY386" s="18" t="s">
        <v>132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83</v>
      </c>
      <c r="BK386" s="233">
        <f>ROUND(I386*H386,2)</f>
        <v>0</v>
      </c>
      <c r="BL386" s="18" t="s">
        <v>236</v>
      </c>
      <c r="BM386" s="232" t="s">
        <v>1601</v>
      </c>
    </row>
    <row r="387" s="2" customFormat="1" ht="24.15" customHeight="1">
      <c r="A387" s="39"/>
      <c r="B387" s="40"/>
      <c r="C387" s="220" t="s">
        <v>960</v>
      </c>
      <c r="D387" s="220" t="s">
        <v>135</v>
      </c>
      <c r="E387" s="221" t="s">
        <v>1602</v>
      </c>
      <c r="F387" s="222" t="s">
        <v>1603</v>
      </c>
      <c r="G387" s="223" t="s">
        <v>138</v>
      </c>
      <c r="H387" s="224">
        <v>20</v>
      </c>
      <c r="I387" s="225"/>
      <c r="J387" s="226">
        <f>ROUND(I387*H387,2)</f>
        <v>0</v>
      </c>
      <c r="K387" s="227"/>
      <c r="L387" s="45"/>
      <c r="M387" s="228" t="s">
        <v>1</v>
      </c>
      <c r="N387" s="229" t="s">
        <v>40</v>
      </c>
      <c r="O387" s="92"/>
      <c r="P387" s="230">
        <f>O387*H387</f>
        <v>0</v>
      </c>
      <c r="Q387" s="230">
        <v>0</v>
      </c>
      <c r="R387" s="230">
        <f>Q387*H387</f>
        <v>0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236</v>
      </c>
      <c r="AT387" s="232" t="s">
        <v>135</v>
      </c>
      <c r="AU387" s="232" t="s">
        <v>85</v>
      </c>
      <c r="AY387" s="18" t="s">
        <v>132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83</v>
      </c>
      <c r="BK387" s="233">
        <f>ROUND(I387*H387,2)</f>
        <v>0</v>
      </c>
      <c r="BL387" s="18" t="s">
        <v>236</v>
      </c>
      <c r="BM387" s="232" t="s">
        <v>1604</v>
      </c>
    </row>
    <row r="388" s="14" customFormat="1">
      <c r="A388" s="14"/>
      <c r="B388" s="245"/>
      <c r="C388" s="246"/>
      <c r="D388" s="236" t="s">
        <v>141</v>
      </c>
      <c r="E388" s="247" t="s">
        <v>1</v>
      </c>
      <c r="F388" s="248" t="s">
        <v>1605</v>
      </c>
      <c r="G388" s="246"/>
      <c r="H388" s="249">
        <v>20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141</v>
      </c>
      <c r="AU388" s="255" t="s">
        <v>85</v>
      </c>
      <c r="AV388" s="14" t="s">
        <v>85</v>
      </c>
      <c r="AW388" s="14" t="s">
        <v>32</v>
      </c>
      <c r="AX388" s="14" t="s">
        <v>83</v>
      </c>
      <c r="AY388" s="255" t="s">
        <v>132</v>
      </c>
    </row>
    <row r="389" s="2" customFormat="1" ht="24.15" customHeight="1">
      <c r="A389" s="39"/>
      <c r="B389" s="40"/>
      <c r="C389" s="278" t="s">
        <v>969</v>
      </c>
      <c r="D389" s="278" t="s">
        <v>253</v>
      </c>
      <c r="E389" s="279" t="s">
        <v>1606</v>
      </c>
      <c r="F389" s="280" t="s">
        <v>1607</v>
      </c>
      <c r="G389" s="281" t="s">
        <v>138</v>
      </c>
      <c r="H389" s="282">
        <v>4</v>
      </c>
      <c r="I389" s="283"/>
      <c r="J389" s="284">
        <f>ROUND(I389*H389,2)</f>
        <v>0</v>
      </c>
      <c r="K389" s="285"/>
      <c r="L389" s="286"/>
      <c r="M389" s="287" t="s">
        <v>1</v>
      </c>
      <c r="N389" s="288" t="s">
        <v>40</v>
      </c>
      <c r="O389" s="92"/>
      <c r="P389" s="230">
        <f>O389*H389</f>
        <v>0</v>
      </c>
      <c r="Q389" s="230">
        <v>6.0000000000000002E-05</v>
      </c>
      <c r="R389" s="230">
        <f>Q389*H389</f>
        <v>0.00024000000000000001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336</v>
      </c>
      <c r="AT389" s="232" t="s">
        <v>253</v>
      </c>
      <c r="AU389" s="232" t="s">
        <v>85</v>
      </c>
      <c r="AY389" s="18" t="s">
        <v>132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83</v>
      </c>
      <c r="BK389" s="233">
        <f>ROUND(I389*H389,2)</f>
        <v>0</v>
      </c>
      <c r="BL389" s="18" t="s">
        <v>236</v>
      </c>
      <c r="BM389" s="232" t="s">
        <v>1608</v>
      </c>
    </row>
    <row r="390" s="2" customFormat="1" ht="24.15" customHeight="1">
      <c r="A390" s="39"/>
      <c r="B390" s="40"/>
      <c r="C390" s="278" t="s">
        <v>974</v>
      </c>
      <c r="D390" s="278" t="s">
        <v>253</v>
      </c>
      <c r="E390" s="279" t="s">
        <v>1609</v>
      </c>
      <c r="F390" s="280" t="s">
        <v>1610</v>
      </c>
      <c r="G390" s="281" t="s">
        <v>138</v>
      </c>
      <c r="H390" s="282">
        <v>16</v>
      </c>
      <c r="I390" s="283"/>
      <c r="J390" s="284">
        <f>ROUND(I390*H390,2)</f>
        <v>0</v>
      </c>
      <c r="K390" s="285"/>
      <c r="L390" s="286"/>
      <c r="M390" s="287" t="s">
        <v>1</v>
      </c>
      <c r="N390" s="288" t="s">
        <v>40</v>
      </c>
      <c r="O390" s="92"/>
      <c r="P390" s="230">
        <f>O390*H390</f>
        <v>0</v>
      </c>
      <c r="Q390" s="230">
        <v>6.0000000000000002E-05</v>
      </c>
      <c r="R390" s="230">
        <f>Q390*H390</f>
        <v>0.00096000000000000002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336</v>
      </c>
      <c r="AT390" s="232" t="s">
        <v>253</v>
      </c>
      <c r="AU390" s="232" t="s">
        <v>85</v>
      </c>
      <c r="AY390" s="18" t="s">
        <v>132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83</v>
      </c>
      <c r="BK390" s="233">
        <f>ROUND(I390*H390,2)</f>
        <v>0</v>
      </c>
      <c r="BL390" s="18" t="s">
        <v>236</v>
      </c>
      <c r="BM390" s="232" t="s">
        <v>1611</v>
      </c>
    </row>
    <row r="391" s="2" customFormat="1" ht="33" customHeight="1">
      <c r="A391" s="39"/>
      <c r="B391" s="40"/>
      <c r="C391" s="220" t="s">
        <v>978</v>
      </c>
      <c r="D391" s="220" t="s">
        <v>135</v>
      </c>
      <c r="E391" s="221" t="s">
        <v>1612</v>
      </c>
      <c r="F391" s="222" t="s">
        <v>1613</v>
      </c>
      <c r="G391" s="223" t="s">
        <v>138</v>
      </c>
      <c r="H391" s="224">
        <v>9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40</v>
      </c>
      <c r="O391" s="92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236</v>
      </c>
      <c r="AT391" s="232" t="s">
        <v>135</v>
      </c>
      <c r="AU391" s="232" t="s">
        <v>85</v>
      </c>
      <c r="AY391" s="18" t="s">
        <v>132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83</v>
      </c>
      <c r="BK391" s="233">
        <f>ROUND(I391*H391,2)</f>
        <v>0</v>
      </c>
      <c r="BL391" s="18" t="s">
        <v>236</v>
      </c>
      <c r="BM391" s="232" t="s">
        <v>1614</v>
      </c>
    </row>
    <row r="392" s="2" customFormat="1" ht="24.15" customHeight="1">
      <c r="A392" s="39"/>
      <c r="B392" s="40"/>
      <c r="C392" s="278" t="s">
        <v>984</v>
      </c>
      <c r="D392" s="278" t="s">
        <v>253</v>
      </c>
      <c r="E392" s="279" t="s">
        <v>1615</v>
      </c>
      <c r="F392" s="280" t="s">
        <v>1616</v>
      </c>
      <c r="G392" s="281" t="s">
        <v>138</v>
      </c>
      <c r="H392" s="282">
        <v>9</v>
      </c>
      <c r="I392" s="283"/>
      <c r="J392" s="284">
        <f>ROUND(I392*H392,2)</f>
        <v>0</v>
      </c>
      <c r="K392" s="285"/>
      <c r="L392" s="286"/>
      <c r="M392" s="287" t="s">
        <v>1</v>
      </c>
      <c r="N392" s="288" t="s">
        <v>40</v>
      </c>
      <c r="O392" s="92"/>
      <c r="P392" s="230">
        <f>O392*H392</f>
        <v>0</v>
      </c>
      <c r="Q392" s="230">
        <v>6.0000000000000002E-05</v>
      </c>
      <c r="R392" s="230">
        <f>Q392*H392</f>
        <v>0.00054000000000000001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336</v>
      </c>
      <c r="AT392" s="232" t="s">
        <v>253</v>
      </c>
      <c r="AU392" s="232" t="s">
        <v>85</v>
      </c>
      <c r="AY392" s="18" t="s">
        <v>132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83</v>
      </c>
      <c r="BK392" s="233">
        <f>ROUND(I392*H392,2)</f>
        <v>0</v>
      </c>
      <c r="BL392" s="18" t="s">
        <v>236</v>
      </c>
      <c r="BM392" s="232" t="s">
        <v>1617</v>
      </c>
    </row>
    <row r="393" s="2" customFormat="1" ht="24.15" customHeight="1">
      <c r="A393" s="39"/>
      <c r="B393" s="40"/>
      <c r="C393" s="220" t="s">
        <v>989</v>
      </c>
      <c r="D393" s="220" t="s">
        <v>135</v>
      </c>
      <c r="E393" s="221" t="s">
        <v>1618</v>
      </c>
      <c r="F393" s="222" t="s">
        <v>1619</v>
      </c>
      <c r="G393" s="223" t="s">
        <v>138</v>
      </c>
      <c r="H393" s="224">
        <v>16</v>
      </c>
      <c r="I393" s="225"/>
      <c r="J393" s="226">
        <f>ROUND(I393*H393,2)</f>
        <v>0</v>
      </c>
      <c r="K393" s="227"/>
      <c r="L393" s="45"/>
      <c r="M393" s="228" t="s">
        <v>1</v>
      </c>
      <c r="N393" s="229" t="s">
        <v>40</v>
      </c>
      <c r="O393" s="92"/>
      <c r="P393" s="230">
        <f>O393*H393</f>
        <v>0</v>
      </c>
      <c r="Q393" s="230">
        <v>0</v>
      </c>
      <c r="R393" s="230">
        <f>Q393*H393</f>
        <v>0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236</v>
      </c>
      <c r="AT393" s="232" t="s">
        <v>135</v>
      </c>
      <c r="AU393" s="232" t="s">
        <v>85</v>
      </c>
      <c r="AY393" s="18" t="s">
        <v>132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83</v>
      </c>
      <c r="BK393" s="233">
        <f>ROUND(I393*H393,2)</f>
        <v>0</v>
      </c>
      <c r="BL393" s="18" t="s">
        <v>236</v>
      </c>
      <c r="BM393" s="232" t="s">
        <v>1620</v>
      </c>
    </row>
    <row r="394" s="13" customFormat="1">
      <c r="A394" s="13"/>
      <c r="B394" s="234"/>
      <c r="C394" s="235"/>
      <c r="D394" s="236" t="s">
        <v>141</v>
      </c>
      <c r="E394" s="237" t="s">
        <v>1</v>
      </c>
      <c r="F394" s="238" t="s">
        <v>1621</v>
      </c>
      <c r="G394" s="235"/>
      <c r="H394" s="237" t="s">
        <v>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141</v>
      </c>
      <c r="AU394" s="244" t="s">
        <v>85</v>
      </c>
      <c r="AV394" s="13" t="s">
        <v>83</v>
      </c>
      <c r="AW394" s="13" t="s">
        <v>32</v>
      </c>
      <c r="AX394" s="13" t="s">
        <v>75</v>
      </c>
      <c r="AY394" s="244" t="s">
        <v>132</v>
      </c>
    </row>
    <row r="395" s="14" customFormat="1">
      <c r="A395" s="14"/>
      <c r="B395" s="245"/>
      <c r="C395" s="246"/>
      <c r="D395" s="236" t="s">
        <v>141</v>
      </c>
      <c r="E395" s="247" t="s">
        <v>1</v>
      </c>
      <c r="F395" s="248" t="s">
        <v>170</v>
      </c>
      <c r="G395" s="246"/>
      <c r="H395" s="249">
        <v>6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141</v>
      </c>
      <c r="AU395" s="255" t="s">
        <v>85</v>
      </c>
      <c r="AV395" s="14" t="s">
        <v>85</v>
      </c>
      <c r="AW395" s="14" t="s">
        <v>32</v>
      </c>
      <c r="AX395" s="14" t="s">
        <v>75</v>
      </c>
      <c r="AY395" s="255" t="s">
        <v>132</v>
      </c>
    </row>
    <row r="396" s="13" customFormat="1">
      <c r="A396" s="13"/>
      <c r="B396" s="234"/>
      <c r="C396" s="235"/>
      <c r="D396" s="236" t="s">
        <v>141</v>
      </c>
      <c r="E396" s="237" t="s">
        <v>1</v>
      </c>
      <c r="F396" s="238" t="s">
        <v>1622</v>
      </c>
      <c r="G396" s="235"/>
      <c r="H396" s="237" t="s">
        <v>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141</v>
      </c>
      <c r="AU396" s="244" t="s">
        <v>85</v>
      </c>
      <c r="AV396" s="13" t="s">
        <v>83</v>
      </c>
      <c r="AW396" s="13" t="s">
        <v>32</v>
      </c>
      <c r="AX396" s="13" t="s">
        <v>75</v>
      </c>
      <c r="AY396" s="244" t="s">
        <v>132</v>
      </c>
    </row>
    <row r="397" s="14" customFormat="1">
      <c r="A397" s="14"/>
      <c r="B397" s="245"/>
      <c r="C397" s="246"/>
      <c r="D397" s="236" t="s">
        <v>141</v>
      </c>
      <c r="E397" s="247" t="s">
        <v>1</v>
      </c>
      <c r="F397" s="248" t="s">
        <v>85</v>
      </c>
      <c r="G397" s="246"/>
      <c r="H397" s="249">
        <v>2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141</v>
      </c>
      <c r="AU397" s="255" t="s">
        <v>85</v>
      </c>
      <c r="AV397" s="14" t="s">
        <v>85</v>
      </c>
      <c r="AW397" s="14" t="s">
        <v>32</v>
      </c>
      <c r="AX397" s="14" t="s">
        <v>75</v>
      </c>
      <c r="AY397" s="255" t="s">
        <v>132</v>
      </c>
    </row>
    <row r="398" s="13" customFormat="1">
      <c r="A398" s="13"/>
      <c r="B398" s="234"/>
      <c r="C398" s="235"/>
      <c r="D398" s="236" t="s">
        <v>141</v>
      </c>
      <c r="E398" s="237" t="s">
        <v>1</v>
      </c>
      <c r="F398" s="238" t="s">
        <v>1623</v>
      </c>
      <c r="G398" s="235"/>
      <c r="H398" s="237" t="s">
        <v>1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141</v>
      </c>
      <c r="AU398" s="244" t="s">
        <v>85</v>
      </c>
      <c r="AV398" s="13" t="s">
        <v>83</v>
      </c>
      <c r="AW398" s="13" t="s">
        <v>32</v>
      </c>
      <c r="AX398" s="13" t="s">
        <v>75</v>
      </c>
      <c r="AY398" s="244" t="s">
        <v>132</v>
      </c>
    </row>
    <row r="399" s="14" customFormat="1">
      <c r="A399" s="14"/>
      <c r="B399" s="245"/>
      <c r="C399" s="246"/>
      <c r="D399" s="236" t="s">
        <v>141</v>
      </c>
      <c r="E399" s="247" t="s">
        <v>1</v>
      </c>
      <c r="F399" s="248" t="s">
        <v>189</v>
      </c>
      <c r="G399" s="246"/>
      <c r="H399" s="249">
        <v>8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141</v>
      </c>
      <c r="AU399" s="255" t="s">
        <v>85</v>
      </c>
      <c r="AV399" s="14" t="s">
        <v>85</v>
      </c>
      <c r="AW399" s="14" t="s">
        <v>32</v>
      </c>
      <c r="AX399" s="14" t="s">
        <v>75</v>
      </c>
      <c r="AY399" s="255" t="s">
        <v>132</v>
      </c>
    </row>
    <row r="400" s="15" customFormat="1">
      <c r="A400" s="15"/>
      <c r="B400" s="256"/>
      <c r="C400" s="257"/>
      <c r="D400" s="236" t="s">
        <v>141</v>
      </c>
      <c r="E400" s="258" t="s">
        <v>1</v>
      </c>
      <c r="F400" s="259" t="s">
        <v>149</v>
      </c>
      <c r="G400" s="257"/>
      <c r="H400" s="260">
        <v>16</v>
      </c>
      <c r="I400" s="261"/>
      <c r="J400" s="257"/>
      <c r="K400" s="257"/>
      <c r="L400" s="262"/>
      <c r="M400" s="263"/>
      <c r="N400" s="264"/>
      <c r="O400" s="264"/>
      <c r="P400" s="264"/>
      <c r="Q400" s="264"/>
      <c r="R400" s="264"/>
      <c r="S400" s="264"/>
      <c r="T400" s="26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6" t="s">
        <v>141</v>
      </c>
      <c r="AU400" s="266" t="s">
        <v>85</v>
      </c>
      <c r="AV400" s="15" t="s">
        <v>139</v>
      </c>
      <c r="AW400" s="15" t="s">
        <v>32</v>
      </c>
      <c r="AX400" s="15" t="s">
        <v>83</v>
      </c>
      <c r="AY400" s="266" t="s">
        <v>132</v>
      </c>
    </row>
    <row r="401" s="2" customFormat="1" ht="21.75" customHeight="1">
      <c r="A401" s="39"/>
      <c r="B401" s="40"/>
      <c r="C401" s="278" t="s">
        <v>993</v>
      </c>
      <c r="D401" s="278" t="s">
        <v>253</v>
      </c>
      <c r="E401" s="279" t="s">
        <v>1624</v>
      </c>
      <c r="F401" s="280" t="s">
        <v>1625</v>
      </c>
      <c r="G401" s="281" t="s">
        <v>138</v>
      </c>
      <c r="H401" s="282">
        <v>6</v>
      </c>
      <c r="I401" s="283"/>
      <c r="J401" s="284">
        <f>ROUND(I401*H401,2)</f>
        <v>0</v>
      </c>
      <c r="K401" s="285"/>
      <c r="L401" s="286"/>
      <c r="M401" s="287" t="s">
        <v>1</v>
      </c>
      <c r="N401" s="288" t="s">
        <v>40</v>
      </c>
      <c r="O401" s="92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336</v>
      </c>
      <c r="AT401" s="232" t="s">
        <v>253</v>
      </c>
      <c r="AU401" s="232" t="s">
        <v>85</v>
      </c>
      <c r="AY401" s="18" t="s">
        <v>132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83</v>
      </c>
      <c r="BK401" s="233">
        <f>ROUND(I401*H401,2)</f>
        <v>0</v>
      </c>
      <c r="BL401" s="18" t="s">
        <v>236</v>
      </c>
      <c r="BM401" s="232" t="s">
        <v>1626</v>
      </c>
    </row>
    <row r="402" s="2" customFormat="1" ht="21.75" customHeight="1">
      <c r="A402" s="39"/>
      <c r="B402" s="40"/>
      <c r="C402" s="278" t="s">
        <v>998</v>
      </c>
      <c r="D402" s="278" t="s">
        <v>253</v>
      </c>
      <c r="E402" s="279" t="s">
        <v>1627</v>
      </c>
      <c r="F402" s="280" t="s">
        <v>1628</v>
      </c>
      <c r="G402" s="281" t="s">
        <v>138</v>
      </c>
      <c r="H402" s="282">
        <v>2</v>
      </c>
      <c r="I402" s="283"/>
      <c r="J402" s="284">
        <f>ROUND(I402*H402,2)</f>
        <v>0</v>
      </c>
      <c r="K402" s="285"/>
      <c r="L402" s="286"/>
      <c r="M402" s="287" t="s">
        <v>1</v>
      </c>
      <c r="N402" s="288" t="s">
        <v>40</v>
      </c>
      <c r="O402" s="92"/>
      <c r="P402" s="230">
        <f>O402*H402</f>
        <v>0</v>
      </c>
      <c r="Q402" s="230">
        <v>0</v>
      </c>
      <c r="R402" s="230">
        <f>Q402*H402</f>
        <v>0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336</v>
      </c>
      <c r="AT402" s="232" t="s">
        <v>253</v>
      </c>
      <c r="AU402" s="232" t="s">
        <v>85</v>
      </c>
      <c r="AY402" s="18" t="s">
        <v>132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83</v>
      </c>
      <c r="BK402" s="233">
        <f>ROUND(I402*H402,2)</f>
        <v>0</v>
      </c>
      <c r="BL402" s="18" t="s">
        <v>236</v>
      </c>
      <c r="BM402" s="232" t="s">
        <v>1629</v>
      </c>
    </row>
    <row r="403" s="2" customFormat="1" ht="24.15" customHeight="1">
      <c r="A403" s="39"/>
      <c r="B403" s="40"/>
      <c r="C403" s="278" t="s">
        <v>1002</v>
      </c>
      <c r="D403" s="278" t="s">
        <v>253</v>
      </c>
      <c r="E403" s="279" t="s">
        <v>1630</v>
      </c>
      <c r="F403" s="280" t="s">
        <v>1631</v>
      </c>
      <c r="G403" s="281" t="s">
        <v>138</v>
      </c>
      <c r="H403" s="282">
        <v>8</v>
      </c>
      <c r="I403" s="283"/>
      <c r="J403" s="284">
        <f>ROUND(I403*H403,2)</f>
        <v>0</v>
      </c>
      <c r="K403" s="285"/>
      <c r="L403" s="286"/>
      <c r="M403" s="287" t="s">
        <v>1</v>
      </c>
      <c r="N403" s="288" t="s">
        <v>40</v>
      </c>
      <c r="O403" s="92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336</v>
      </c>
      <c r="AT403" s="232" t="s">
        <v>253</v>
      </c>
      <c r="AU403" s="232" t="s">
        <v>85</v>
      </c>
      <c r="AY403" s="18" t="s">
        <v>132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83</v>
      </c>
      <c r="BK403" s="233">
        <f>ROUND(I403*H403,2)</f>
        <v>0</v>
      </c>
      <c r="BL403" s="18" t="s">
        <v>236</v>
      </c>
      <c r="BM403" s="232" t="s">
        <v>1632</v>
      </c>
    </row>
    <row r="404" s="2" customFormat="1" ht="24.15" customHeight="1">
      <c r="A404" s="39"/>
      <c r="B404" s="40"/>
      <c r="C404" s="220" t="s">
        <v>1006</v>
      </c>
      <c r="D404" s="220" t="s">
        <v>135</v>
      </c>
      <c r="E404" s="221" t="s">
        <v>1633</v>
      </c>
      <c r="F404" s="222" t="s">
        <v>1634</v>
      </c>
      <c r="G404" s="223" t="s">
        <v>138</v>
      </c>
      <c r="H404" s="224">
        <v>5</v>
      </c>
      <c r="I404" s="225"/>
      <c r="J404" s="226">
        <f>ROUND(I404*H404,2)</f>
        <v>0</v>
      </c>
      <c r="K404" s="227"/>
      <c r="L404" s="45"/>
      <c r="M404" s="228" t="s">
        <v>1</v>
      </c>
      <c r="N404" s="229" t="s">
        <v>40</v>
      </c>
      <c r="O404" s="92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236</v>
      </c>
      <c r="AT404" s="232" t="s">
        <v>135</v>
      </c>
      <c r="AU404" s="232" t="s">
        <v>85</v>
      </c>
      <c r="AY404" s="18" t="s">
        <v>132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83</v>
      </c>
      <c r="BK404" s="233">
        <f>ROUND(I404*H404,2)</f>
        <v>0</v>
      </c>
      <c r="BL404" s="18" t="s">
        <v>236</v>
      </c>
      <c r="BM404" s="232" t="s">
        <v>1635</v>
      </c>
    </row>
    <row r="405" s="2" customFormat="1" ht="33" customHeight="1">
      <c r="A405" s="39"/>
      <c r="B405" s="40"/>
      <c r="C405" s="278" t="s">
        <v>1012</v>
      </c>
      <c r="D405" s="278" t="s">
        <v>253</v>
      </c>
      <c r="E405" s="279" t="s">
        <v>1636</v>
      </c>
      <c r="F405" s="280" t="s">
        <v>1637</v>
      </c>
      <c r="G405" s="281" t="s">
        <v>138</v>
      </c>
      <c r="H405" s="282">
        <v>5</v>
      </c>
      <c r="I405" s="283"/>
      <c r="J405" s="284">
        <f>ROUND(I405*H405,2)</f>
        <v>0</v>
      </c>
      <c r="K405" s="285"/>
      <c r="L405" s="286"/>
      <c r="M405" s="287" t="s">
        <v>1</v>
      </c>
      <c r="N405" s="288" t="s">
        <v>40</v>
      </c>
      <c r="O405" s="92"/>
      <c r="P405" s="230">
        <f>O405*H405</f>
        <v>0</v>
      </c>
      <c r="Q405" s="230">
        <v>0.0018</v>
      </c>
      <c r="R405" s="230">
        <f>Q405*H405</f>
        <v>0.0089999999999999993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336</v>
      </c>
      <c r="AT405" s="232" t="s">
        <v>253</v>
      </c>
      <c r="AU405" s="232" t="s">
        <v>85</v>
      </c>
      <c r="AY405" s="18" t="s">
        <v>132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8" t="s">
        <v>83</v>
      </c>
      <c r="BK405" s="233">
        <f>ROUND(I405*H405,2)</f>
        <v>0</v>
      </c>
      <c r="BL405" s="18" t="s">
        <v>236</v>
      </c>
      <c r="BM405" s="232" t="s">
        <v>1638</v>
      </c>
    </row>
    <row r="406" s="2" customFormat="1" ht="24.15" customHeight="1">
      <c r="A406" s="39"/>
      <c r="B406" s="40"/>
      <c r="C406" s="220" t="s">
        <v>1019</v>
      </c>
      <c r="D406" s="220" t="s">
        <v>135</v>
      </c>
      <c r="E406" s="221" t="s">
        <v>1639</v>
      </c>
      <c r="F406" s="222" t="s">
        <v>1640</v>
      </c>
      <c r="G406" s="223" t="s">
        <v>138</v>
      </c>
      <c r="H406" s="224">
        <v>1</v>
      </c>
      <c r="I406" s="225"/>
      <c r="J406" s="226">
        <f>ROUND(I406*H406,2)</f>
        <v>0</v>
      </c>
      <c r="K406" s="227"/>
      <c r="L406" s="45"/>
      <c r="M406" s="228" t="s">
        <v>1</v>
      </c>
      <c r="N406" s="229" t="s">
        <v>40</v>
      </c>
      <c r="O406" s="92"/>
      <c r="P406" s="230">
        <f>O406*H406</f>
        <v>0</v>
      </c>
      <c r="Q406" s="230">
        <v>0</v>
      </c>
      <c r="R406" s="230">
        <f>Q406*H406</f>
        <v>0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139</v>
      </c>
      <c r="AT406" s="232" t="s">
        <v>135</v>
      </c>
      <c r="AU406" s="232" t="s">
        <v>85</v>
      </c>
      <c r="AY406" s="18" t="s">
        <v>132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83</v>
      </c>
      <c r="BK406" s="233">
        <f>ROUND(I406*H406,2)</f>
        <v>0</v>
      </c>
      <c r="BL406" s="18" t="s">
        <v>139</v>
      </c>
      <c r="BM406" s="232" t="s">
        <v>1641</v>
      </c>
    </row>
    <row r="407" s="2" customFormat="1" ht="21.75" customHeight="1">
      <c r="A407" s="39"/>
      <c r="B407" s="40"/>
      <c r="C407" s="278" t="s">
        <v>1023</v>
      </c>
      <c r="D407" s="278" t="s">
        <v>253</v>
      </c>
      <c r="E407" s="279" t="s">
        <v>1642</v>
      </c>
      <c r="F407" s="280" t="s">
        <v>1643</v>
      </c>
      <c r="G407" s="281" t="s">
        <v>138</v>
      </c>
      <c r="H407" s="282">
        <v>1</v>
      </c>
      <c r="I407" s="283"/>
      <c r="J407" s="284">
        <f>ROUND(I407*H407,2)</f>
        <v>0</v>
      </c>
      <c r="K407" s="285"/>
      <c r="L407" s="286"/>
      <c r="M407" s="287" t="s">
        <v>1</v>
      </c>
      <c r="N407" s="288" t="s">
        <v>40</v>
      </c>
      <c r="O407" s="92"/>
      <c r="P407" s="230">
        <f>O407*H407</f>
        <v>0</v>
      </c>
      <c r="Q407" s="230">
        <v>0.00080999999999999996</v>
      </c>
      <c r="R407" s="230">
        <f>Q407*H407</f>
        <v>0.00080999999999999996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189</v>
      </c>
      <c r="AT407" s="232" t="s">
        <v>253</v>
      </c>
      <c r="AU407" s="232" t="s">
        <v>85</v>
      </c>
      <c r="AY407" s="18" t="s">
        <v>132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83</v>
      </c>
      <c r="BK407" s="233">
        <f>ROUND(I407*H407,2)</f>
        <v>0</v>
      </c>
      <c r="BL407" s="18" t="s">
        <v>139</v>
      </c>
      <c r="BM407" s="232" t="s">
        <v>1644</v>
      </c>
    </row>
    <row r="408" s="2" customFormat="1" ht="33" customHeight="1">
      <c r="A408" s="39"/>
      <c r="B408" s="40"/>
      <c r="C408" s="220" t="s">
        <v>1030</v>
      </c>
      <c r="D408" s="220" t="s">
        <v>135</v>
      </c>
      <c r="E408" s="221" t="s">
        <v>1645</v>
      </c>
      <c r="F408" s="222" t="s">
        <v>1646</v>
      </c>
      <c r="G408" s="223" t="s">
        <v>138</v>
      </c>
      <c r="H408" s="224">
        <v>14</v>
      </c>
      <c r="I408" s="225"/>
      <c r="J408" s="226">
        <f>ROUND(I408*H408,2)</f>
        <v>0</v>
      </c>
      <c r="K408" s="227"/>
      <c r="L408" s="45"/>
      <c r="M408" s="228" t="s">
        <v>1</v>
      </c>
      <c r="N408" s="229" t="s">
        <v>40</v>
      </c>
      <c r="O408" s="92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236</v>
      </c>
      <c r="AT408" s="232" t="s">
        <v>135</v>
      </c>
      <c r="AU408" s="232" t="s">
        <v>85</v>
      </c>
      <c r="AY408" s="18" t="s">
        <v>132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83</v>
      </c>
      <c r="BK408" s="233">
        <f>ROUND(I408*H408,2)</f>
        <v>0</v>
      </c>
      <c r="BL408" s="18" t="s">
        <v>236</v>
      </c>
      <c r="BM408" s="232" t="s">
        <v>1647</v>
      </c>
    </row>
    <row r="409" s="13" customFormat="1">
      <c r="A409" s="13"/>
      <c r="B409" s="234"/>
      <c r="C409" s="235"/>
      <c r="D409" s="236" t="s">
        <v>141</v>
      </c>
      <c r="E409" s="237" t="s">
        <v>1</v>
      </c>
      <c r="F409" s="238" t="s">
        <v>1648</v>
      </c>
      <c r="G409" s="235"/>
      <c r="H409" s="237" t="s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141</v>
      </c>
      <c r="AU409" s="244" t="s">
        <v>85</v>
      </c>
      <c r="AV409" s="13" t="s">
        <v>83</v>
      </c>
      <c r="AW409" s="13" t="s">
        <v>32</v>
      </c>
      <c r="AX409" s="13" t="s">
        <v>75</v>
      </c>
      <c r="AY409" s="244" t="s">
        <v>132</v>
      </c>
    </row>
    <row r="410" s="14" customFormat="1">
      <c r="A410" s="14"/>
      <c r="B410" s="245"/>
      <c r="C410" s="246"/>
      <c r="D410" s="236" t="s">
        <v>141</v>
      </c>
      <c r="E410" s="247" t="s">
        <v>1</v>
      </c>
      <c r="F410" s="248" t="s">
        <v>139</v>
      </c>
      <c r="G410" s="246"/>
      <c r="H410" s="249">
        <v>4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141</v>
      </c>
      <c r="AU410" s="255" t="s">
        <v>85</v>
      </c>
      <c r="AV410" s="14" t="s">
        <v>85</v>
      </c>
      <c r="AW410" s="14" t="s">
        <v>32</v>
      </c>
      <c r="AX410" s="14" t="s">
        <v>75</v>
      </c>
      <c r="AY410" s="255" t="s">
        <v>132</v>
      </c>
    </row>
    <row r="411" s="13" customFormat="1">
      <c r="A411" s="13"/>
      <c r="B411" s="234"/>
      <c r="C411" s="235"/>
      <c r="D411" s="236" t="s">
        <v>141</v>
      </c>
      <c r="E411" s="237" t="s">
        <v>1</v>
      </c>
      <c r="F411" s="238" t="s">
        <v>289</v>
      </c>
      <c r="G411" s="235"/>
      <c r="H411" s="237" t="s">
        <v>1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141</v>
      </c>
      <c r="AU411" s="244" t="s">
        <v>85</v>
      </c>
      <c r="AV411" s="13" t="s">
        <v>83</v>
      </c>
      <c r="AW411" s="13" t="s">
        <v>32</v>
      </c>
      <c r="AX411" s="13" t="s">
        <v>75</v>
      </c>
      <c r="AY411" s="244" t="s">
        <v>132</v>
      </c>
    </row>
    <row r="412" s="14" customFormat="1">
      <c r="A412" s="14"/>
      <c r="B412" s="245"/>
      <c r="C412" s="246"/>
      <c r="D412" s="236" t="s">
        <v>141</v>
      </c>
      <c r="E412" s="247" t="s">
        <v>1</v>
      </c>
      <c r="F412" s="248" t="s">
        <v>200</v>
      </c>
      <c r="G412" s="246"/>
      <c r="H412" s="249">
        <v>10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141</v>
      </c>
      <c r="AU412" s="255" t="s">
        <v>85</v>
      </c>
      <c r="AV412" s="14" t="s">
        <v>85</v>
      </c>
      <c r="AW412" s="14" t="s">
        <v>32</v>
      </c>
      <c r="AX412" s="14" t="s">
        <v>75</v>
      </c>
      <c r="AY412" s="255" t="s">
        <v>132</v>
      </c>
    </row>
    <row r="413" s="15" customFormat="1">
      <c r="A413" s="15"/>
      <c r="B413" s="256"/>
      <c r="C413" s="257"/>
      <c r="D413" s="236" t="s">
        <v>141</v>
      </c>
      <c r="E413" s="258" t="s">
        <v>1</v>
      </c>
      <c r="F413" s="259" t="s">
        <v>149</v>
      </c>
      <c r="G413" s="257"/>
      <c r="H413" s="260">
        <v>14</v>
      </c>
      <c r="I413" s="261"/>
      <c r="J413" s="257"/>
      <c r="K413" s="257"/>
      <c r="L413" s="262"/>
      <c r="M413" s="263"/>
      <c r="N413" s="264"/>
      <c r="O413" s="264"/>
      <c r="P413" s="264"/>
      <c r="Q413" s="264"/>
      <c r="R413" s="264"/>
      <c r="S413" s="264"/>
      <c r="T413" s="26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6" t="s">
        <v>141</v>
      </c>
      <c r="AU413" s="266" t="s">
        <v>85</v>
      </c>
      <c r="AV413" s="15" t="s">
        <v>139</v>
      </c>
      <c r="AW413" s="15" t="s">
        <v>32</v>
      </c>
      <c r="AX413" s="15" t="s">
        <v>83</v>
      </c>
      <c r="AY413" s="266" t="s">
        <v>132</v>
      </c>
    </row>
    <row r="414" s="2" customFormat="1" ht="24.15" customHeight="1">
      <c r="A414" s="39"/>
      <c r="B414" s="40"/>
      <c r="C414" s="278" t="s">
        <v>1034</v>
      </c>
      <c r="D414" s="278" t="s">
        <v>253</v>
      </c>
      <c r="E414" s="279" t="s">
        <v>1649</v>
      </c>
      <c r="F414" s="280" t="s">
        <v>1650</v>
      </c>
      <c r="G414" s="281" t="s">
        <v>138</v>
      </c>
      <c r="H414" s="282">
        <v>4</v>
      </c>
      <c r="I414" s="283"/>
      <c r="J414" s="284">
        <f>ROUND(I414*H414,2)</f>
        <v>0</v>
      </c>
      <c r="K414" s="285"/>
      <c r="L414" s="286"/>
      <c r="M414" s="287" t="s">
        <v>1</v>
      </c>
      <c r="N414" s="288" t="s">
        <v>40</v>
      </c>
      <c r="O414" s="92"/>
      <c r="P414" s="230">
        <f>O414*H414</f>
        <v>0</v>
      </c>
      <c r="Q414" s="230">
        <v>0.00048000000000000001</v>
      </c>
      <c r="R414" s="230">
        <f>Q414*H414</f>
        <v>0.0019200000000000001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336</v>
      </c>
      <c r="AT414" s="232" t="s">
        <v>253</v>
      </c>
      <c r="AU414" s="232" t="s">
        <v>85</v>
      </c>
      <c r="AY414" s="18" t="s">
        <v>132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83</v>
      </c>
      <c r="BK414" s="233">
        <f>ROUND(I414*H414,2)</f>
        <v>0</v>
      </c>
      <c r="BL414" s="18" t="s">
        <v>236</v>
      </c>
      <c r="BM414" s="232" t="s">
        <v>1651</v>
      </c>
    </row>
    <row r="415" s="2" customFormat="1" ht="24.15" customHeight="1">
      <c r="A415" s="39"/>
      <c r="B415" s="40"/>
      <c r="C415" s="278" t="s">
        <v>1040</v>
      </c>
      <c r="D415" s="278" t="s">
        <v>253</v>
      </c>
      <c r="E415" s="279" t="s">
        <v>1652</v>
      </c>
      <c r="F415" s="280" t="s">
        <v>1653</v>
      </c>
      <c r="G415" s="281" t="s">
        <v>138</v>
      </c>
      <c r="H415" s="282">
        <v>10</v>
      </c>
      <c r="I415" s="283"/>
      <c r="J415" s="284">
        <f>ROUND(I415*H415,2)</f>
        <v>0</v>
      </c>
      <c r="K415" s="285"/>
      <c r="L415" s="286"/>
      <c r="M415" s="287" t="s">
        <v>1</v>
      </c>
      <c r="N415" s="288" t="s">
        <v>40</v>
      </c>
      <c r="O415" s="92"/>
      <c r="P415" s="230">
        <f>O415*H415</f>
        <v>0</v>
      </c>
      <c r="Q415" s="230">
        <v>0.00048000000000000001</v>
      </c>
      <c r="R415" s="230">
        <f>Q415*H415</f>
        <v>0.0048000000000000004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336</v>
      </c>
      <c r="AT415" s="232" t="s">
        <v>253</v>
      </c>
      <c r="AU415" s="232" t="s">
        <v>85</v>
      </c>
      <c r="AY415" s="18" t="s">
        <v>132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83</v>
      </c>
      <c r="BK415" s="233">
        <f>ROUND(I415*H415,2)</f>
        <v>0</v>
      </c>
      <c r="BL415" s="18" t="s">
        <v>236</v>
      </c>
      <c r="BM415" s="232" t="s">
        <v>1654</v>
      </c>
    </row>
    <row r="416" s="2" customFormat="1" ht="37.8" customHeight="1">
      <c r="A416" s="39"/>
      <c r="B416" s="40"/>
      <c r="C416" s="220" t="s">
        <v>1052</v>
      </c>
      <c r="D416" s="220" t="s">
        <v>135</v>
      </c>
      <c r="E416" s="221" t="s">
        <v>1655</v>
      </c>
      <c r="F416" s="222" t="s">
        <v>1656</v>
      </c>
      <c r="G416" s="223" t="s">
        <v>138</v>
      </c>
      <c r="H416" s="224">
        <v>2</v>
      </c>
      <c r="I416" s="225"/>
      <c r="J416" s="226">
        <f>ROUND(I416*H416,2)</f>
        <v>0</v>
      </c>
      <c r="K416" s="227"/>
      <c r="L416" s="45"/>
      <c r="M416" s="228" t="s">
        <v>1</v>
      </c>
      <c r="N416" s="229" t="s">
        <v>40</v>
      </c>
      <c r="O416" s="92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236</v>
      </c>
      <c r="AT416" s="232" t="s">
        <v>135</v>
      </c>
      <c r="AU416" s="232" t="s">
        <v>85</v>
      </c>
      <c r="AY416" s="18" t="s">
        <v>132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83</v>
      </c>
      <c r="BK416" s="233">
        <f>ROUND(I416*H416,2)</f>
        <v>0</v>
      </c>
      <c r="BL416" s="18" t="s">
        <v>236</v>
      </c>
      <c r="BM416" s="232" t="s">
        <v>1657</v>
      </c>
    </row>
    <row r="417" s="13" customFormat="1">
      <c r="A417" s="13"/>
      <c r="B417" s="234"/>
      <c r="C417" s="235"/>
      <c r="D417" s="236" t="s">
        <v>141</v>
      </c>
      <c r="E417" s="237" t="s">
        <v>1</v>
      </c>
      <c r="F417" s="238" t="s">
        <v>293</v>
      </c>
      <c r="G417" s="235"/>
      <c r="H417" s="237" t="s">
        <v>1</v>
      </c>
      <c r="I417" s="239"/>
      <c r="J417" s="235"/>
      <c r="K417" s="235"/>
      <c r="L417" s="240"/>
      <c r="M417" s="241"/>
      <c r="N417" s="242"/>
      <c r="O417" s="242"/>
      <c r="P417" s="242"/>
      <c r="Q417" s="242"/>
      <c r="R417" s="242"/>
      <c r="S417" s="242"/>
      <c r="T417" s="24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4" t="s">
        <v>141</v>
      </c>
      <c r="AU417" s="244" t="s">
        <v>85</v>
      </c>
      <c r="AV417" s="13" t="s">
        <v>83</v>
      </c>
      <c r="AW417" s="13" t="s">
        <v>32</v>
      </c>
      <c r="AX417" s="13" t="s">
        <v>75</v>
      </c>
      <c r="AY417" s="244" t="s">
        <v>132</v>
      </c>
    </row>
    <row r="418" s="14" customFormat="1">
      <c r="A418" s="14"/>
      <c r="B418" s="245"/>
      <c r="C418" s="246"/>
      <c r="D418" s="236" t="s">
        <v>141</v>
      </c>
      <c r="E418" s="247" t="s">
        <v>1</v>
      </c>
      <c r="F418" s="248" t="s">
        <v>85</v>
      </c>
      <c r="G418" s="246"/>
      <c r="H418" s="249">
        <v>2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141</v>
      </c>
      <c r="AU418" s="255" t="s">
        <v>85</v>
      </c>
      <c r="AV418" s="14" t="s">
        <v>85</v>
      </c>
      <c r="AW418" s="14" t="s">
        <v>32</v>
      </c>
      <c r="AX418" s="14" t="s">
        <v>83</v>
      </c>
      <c r="AY418" s="255" t="s">
        <v>132</v>
      </c>
    </row>
    <row r="419" s="2" customFormat="1" ht="24.15" customHeight="1">
      <c r="A419" s="39"/>
      <c r="B419" s="40"/>
      <c r="C419" s="278" t="s">
        <v>1057</v>
      </c>
      <c r="D419" s="278" t="s">
        <v>253</v>
      </c>
      <c r="E419" s="279" t="s">
        <v>1658</v>
      </c>
      <c r="F419" s="280" t="s">
        <v>1659</v>
      </c>
      <c r="G419" s="281" t="s">
        <v>138</v>
      </c>
      <c r="H419" s="282">
        <v>2</v>
      </c>
      <c r="I419" s="283"/>
      <c r="J419" s="284">
        <f>ROUND(I419*H419,2)</f>
        <v>0</v>
      </c>
      <c r="K419" s="285"/>
      <c r="L419" s="286"/>
      <c r="M419" s="287" t="s">
        <v>1</v>
      </c>
      <c r="N419" s="288" t="s">
        <v>40</v>
      </c>
      <c r="O419" s="92"/>
      <c r="P419" s="230">
        <f>O419*H419</f>
        <v>0</v>
      </c>
      <c r="Q419" s="230">
        <v>0.001</v>
      </c>
      <c r="R419" s="230">
        <f>Q419*H419</f>
        <v>0.002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336</v>
      </c>
      <c r="AT419" s="232" t="s">
        <v>253</v>
      </c>
      <c r="AU419" s="232" t="s">
        <v>85</v>
      </c>
      <c r="AY419" s="18" t="s">
        <v>132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83</v>
      </c>
      <c r="BK419" s="233">
        <f>ROUND(I419*H419,2)</f>
        <v>0</v>
      </c>
      <c r="BL419" s="18" t="s">
        <v>236</v>
      </c>
      <c r="BM419" s="232" t="s">
        <v>1660</v>
      </c>
    </row>
    <row r="420" s="2" customFormat="1" ht="24.15" customHeight="1">
      <c r="A420" s="39"/>
      <c r="B420" s="40"/>
      <c r="C420" s="220" t="s">
        <v>1061</v>
      </c>
      <c r="D420" s="220" t="s">
        <v>135</v>
      </c>
      <c r="E420" s="221" t="s">
        <v>1661</v>
      </c>
      <c r="F420" s="222" t="s">
        <v>1662</v>
      </c>
      <c r="G420" s="223" t="s">
        <v>138</v>
      </c>
      <c r="H420" s="224">
        <v>3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40</v>
      </c>
      <c r="O420" s="92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236</v>
      </c>
      <c r="AT420" s="232" t="s">
        <v>135</v>
      </c>
      <c r="AU420" s="232" t="s">
        <v>85</v>
      </c>
      <c r="AY420" s="18" t="s">
        <v>132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83</v>
      </c>
      <c r="BK420" s="233">
        <f>ROUND(I420*H420,2)</f>
        <v>0</v>
      </c>
      <c r="BL420" s="18" t="s">
        <v>236</v>
      </c>
      <c r="BM420" s="232" t="s">
        <v>1663</v>
      </c>
    </row>
    <row r="421" s="2" customFormat="1" ht="16.5" customHeight="1">
      <c r="A421" s="39"/>
      <c r="B421" s="40"/>
      <c r="C421" s="278" t="s">
        <v>1065</v>
      </c>
      <c r="D421" s="278" t="s">
        <v>253</v>
      </c>
      <c r="E421" s="279" t="s">
        <v>1664</v>
      </c>
      <c r="F421" s="280" t="s">
        <v>1665</v>
      </c>
      <c r="G421" s="281" t="s">
        <v>138</v>
      </c>
      <c r="H421" s="282">
        <v>3</v>
      </c>
      <c r="I421" s="283"/>
      <c r="J421" s="284">
        <f>ROUND(I421*H421,2)</f>
        <v>0</v>
      </c>
      <c r="K421" s="285"/>
      <c r="L421" s="286"/>
      <c r="M421" s="287" t="s">
        <v>1</v>
      </c>
      <c r="N421" s="288" t="s">
        <v>40</v>
      </c>
      <c r="O421" s="92"/>
      <c r="P421" s="230">
        <f>O421*H421</f>
        <v>0</v>
      </c>
      <c r="Q421" s="230">
        <v>0.00027</v>
      </c>
      <c r="R421" s="230">
        <f>Q421*H421</f>
        <v>0.00080999999999999996</v>
      </c>
      <c r="S421" s="230">
        <v>0</v>
      </c>
      <c r="T421" s="23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2" t="s">
        <v>336</v>
      </c>
      <c r="AT421" s="232" t="s">
        <v>253</v>
      </c>
      <c r="AU421" s="232" t="s">
        <v>85</v>
      </c>
      <c r="AY421" s="18" t="s">
        <v>132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8" t="s">
        <v>83</v>
      </c>
      <c r="BK421" s="233">
        <f>ROUND(I421*H421,2)</f>
        <v>0</v>
      </c>
      <c r="BL421" s="18" t="s">
        <v>236</v>
      </c>
      <c r="BM421" s="232" t="s">
        <v>1666</v>
      </c>
    </row>
    <row r="422" s="2" customFormat="1" ht="24.15" customHeight="1">
      <c r="A422" s="39"/>
      <c r="B422" s="40"/>
      <c r="C422" s="220" t="s">
        <v>1667</v>
      </c>
      <c r="D422" s="220" t="s">
        <v>135</v>
      </c>
      <c r="E422" s="221" t="s">
        <v>1668</v>
      </c>
      <c r="F422" s="222" t="s">
        <v>1669</v>
      </c>
      <c r="G422" s="223" t="s">
        <v>138</v>
      </c>
      <c r="H422" s="224">
        <v>1</v>
      </c>
      <c r="I422" s="225"/>
      <c r="J422" s="226">
        <f>ROUND(I422*H422,2)</f>
        <v>0</v>
      </c>
      <c r="K422" s="227"/>
      <c r="L422" s="45"/>
      <c r="M422" s="228" t="s">
        <v>1</v>
      </c>
      <c r="N422" s="229" t="s">
        <v>40</v>
      </c>
      <c r="O422" s="92"/>
      <c r="P422" s="230">
        <f>O422*H422</f>
        <v>0</v>
      </c>
      <c r="Q422" s="230">
        <v>0</v>
      </c>
      <c r="R422" s="230">
        <f>Q422*H422</f>
        <v>0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236</v>
      </c>
      <c r="AT422" s="232" t="s">
        <v>135</v>
      </c>
      <c r="AU422" s="232" t="s">
        <v>85</v>
      </c>
      <c r="AY422" s="18" t="s">
        <v>132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83</v>
      </c>
      <c r="BK422" s="233">
        <f>ROUND(I422*H422,2)</f>
        <v>0</v>
      </c>
      <c r="BL422" s="18" t="s">
        <v>236</v>
      </c>
      <c r="BM422" s="232" t="s">
        <v>1670</v>
      </c>
    </row>
    <row r="423" s="13" customFormat="1">
      <c r="A423" s="13"/>
      <c r="B423" s="234"/>
      <c r="C423" s="235"/>
      <c r="D423" s="236" t="s">
        <v>141</v>
      </c>
      <c r="E423" s="237" t="s">
        <v>1</v>
      </c>
      <c r="F423" s="238" t="s">
        <v>1671</v>
      </c>
      <c r="G423" s="235"/>
      <c r="H423" s="237" t="s">
        <v>1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141</v>
      </c>
      <c r="AU423" s="244" t="s">
        <v>85</v>
      </c>
      <c r="AV423" s="13" t="s">
        <v>83</v>
      </c>
      <c r="AW423" s="13" t="s">
        <v>32</v>
      </c>
      <c r="AX423" s="13" t="s">
        <v>75</v>
      </c>
      <c r="AY423" s="244" t="s">
        <v>132</v>
      </c>
    </row>
    <row r="424" s="14" customFormat="1">
      <c r="A424" s="14"/>
      <c r="B424" s="245"/>
      <c r="C424" s="246"/>
      <c r="D424" s="236" t="s">
        <v>141</v>
      </c>
      <c r="E424" s="247" t="s">
        <v>1</v>
      </c>
      <c r="F424" s="248" t="s">
        <v>83</v>
      </c>
      <c r="G424" s="246"/>
      <c r="H424" s="249">
        <v>1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141</v>
      </c>
      <c r="AU424" s="255" t="s">
        <v>85</v>
      </c>
      <c r="AV424" s="14" t="s">
        <v>85</v>
      </c>
      <c r="AW424" s="14" t="s">
        <v>32</v>
      </c>
      <c r="AX424" s="14" t="s">
        <v>83</v>
      </c>
      <c r="AY424" s="255" t="s">
        <v>132</v>
      </c>
    </row>
    <row r="425" s="2" customFormat="1" ht="21.75" customHeight="1">
      <c r="A425" s="39"/>
      <c r="B425" s="40"/>
      <c r="C425" s="220" t="s">
        <v>1672</v>
      </c>
      <c r="D425" s="220" t="s">
        <v>135</v>
      </c>
      <c r="E425" s="221" t="s">
        <v>1673</v>
      </c>
      <c r="F425" s="222" t="s">
        <v>1674</v>
      </c>
      <c r="G425" s="223" t="s">
        <v>138</v>
      </c>
      <c r="H425" s="224">
        <v>1</v>
      </c>
      <c r="I425" s="225"/>
      <c r="J425" s="226">
        <f>ROUND(I425*H425,2)</f>
        <v>0</v>
      </c>
      <c r="K425" s="227"/>
      <c r="L425" s="45"/>
      <c r="M425" s="228" t="s">
        <v>1</v>
      </c>
      <c r="N425" s="229" t="s">
        <v>40</v>
      </c>
      <c r="O425" s="92"/>
      <c r="P425" s="230">
        <f>O425*H425</f>
        <v>0</v>
      </c>
      <c r="Q425" s="230">
        <v>0</v>
      </c>
      <c r="R425" s="230">
        <f>Q425*H425</f>
        <v>0</v>
      </c>
      <c r="S425" s="230">
        <v>0</v>
      </c>
      <c r="T425" s="23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2" t="s">
        <v>236</v>
      </c>
      <c r="AT425" s="232" t="s">
        <v>135</v>
      </c>
      <c r="AU425" s="232" t="s">
        <v>85</v>
      </c>
      <c r="AY425" s="18" t="s">
        <v>132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8" t="s">
        <v>83</v>
      </c>
      <c r="BK425" s="233">
        <f>ROUND(I425*H425,2)</f>
        <v>0</v>
      </c>
      <c r="BL425" s="18" t="s">
        <v>236</v>
      </c>
      <c r="BM425" s="232" t="s">
        <v>1675</v>
      </c>
    </row>
    <row r="426" s="2" customFormat="1" ht="33" customHeight="1">
      <c r="A426" s="39"/>
      <c r="B426" s="40"/>
      <c r="C426" s="220" t="s">
        <v>1676</v>
      </c>
      <c r="D426" s="220" t="s">
        <v>135</v>
      </c>
      <c r="E426" s="221" t="s">
        <v>1677</v>
      </c>
      <c r="F426" s="222" t="s">
        <v>1678</v>
      </c>
      <c r="G426" s="223" t="s">
        <v>159</v>
      </c>
      <c r="H426" s="224">
        <v>0.122</v>
      </c>
      <c r="I426" s="225"/>
      <c r="J426" s="226">
        <f>ROUND(I426*H426,2)</f>
        <v>0</v>
      </c>
      <c r="K426" s="227"/>
      <c r="L426" s="45"/>
      <c r="M426" s="228" t="s">
        <v>1</v>
      </c>
      <c r="N426" s="229" t="s">
        <v>40</v>
      </c>
      <c r="O426" s="92"/>
      <c r="P426" s="230">
        <f>O426*H426</f>
        <v>0</v>
      </c>
      <c r="Q426" s="230">
        <v>0</v>
      </c>
      <c r="R426" s="230">
        <f>Q426*H426</f>
        <v>0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236</v>
      </c>
      <c r="AT426" s="232" t="s">
        <v>135</v>
      </c>
      <c r="AU426" s="232" t="s">
        <v>85</v>
      </c>
      <c r="AY426" s="18" t="s">
        <v>132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83</v>
      </c>
      <c r="BK426" s="233">
        <f>ROUND(I426*H426,2)</f>
        <v>0</v>
      </c>
      <c r="BL426" s="18" t="s">
        <v>236</v>
      </c>
      <c r="BM426" s="232" t="s">
        <v>1679</v>
      </c>
    </row>
    <row r="427" s="12" customFormat="1" ht="22.8" customHeight="1">
      <c r="A427" s="12"/>
      <c r="B427" s="204"/>
      <c r="C427" s="205"/>
      <c r="D427" s="206" t="s">
        <v>74</v>
      </c>
      <c r="E427" s="218" t="s">
        <v>1680</v>
      </c>
      <c r="F427" s="218" t="s">
        <v>1681</v>
      </c>
      <c r="G427" s="205"/>
      <c r="H427" s="205"/>
      <c r="I427" s="208"/>
      <c r="J427" s="219">
        <f>BK427</f>
        <v>0</v>
      </c>
      <c r="K427" s="205"/>
      <c r="L427" s="210"/>
      <c r="M427" s="211"/>
      <c r="N427" s="212"/>
      <c r="O427" s="212"/>
      <c r="P427" s="213">
        <f>SUM(P428:P448)</f>
        <v>0</v>
      </c>
      <c r="Q427" s="212"/>
      <c r="R427" s="213">
        <f>SUM(R428:R448)</f>
        <v>0.037780000000000001</v>
      </c>
      <c r="S427" s="212"/>
      <c r="T427" s="214">
        <f>SUM(T428:T448)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5" t="s">
        <v>85</v>
      </c>
      <c r="AT427" s="216" t="s">
        <v>74</v>
      </c>
      <c r="AU427" s="216" t="s">
        <v>83</v>
      </c>
      <c r="AY427" s="215" t="s">
        <v>132</v>
      </c>
      <c r="BK427" s="217">
        <f>SUM(BK428:BK448)</f>
        <v>0</v>
      </c>
    </row>
    <row r="428" s="2" customFormat="1" ht="24.15" customHeight="1">
      <c r="A428" s="39"/>
      <c r="B428" s="40"/>
      <c r="C428" s="220" t="s">
        <v>1682</v>
      </c>
      <c r="D428" s="220" t="s">
        <v>135</v>
      </c>
      <c r="E428" s="221" t="s">
        <v>1683</v>
      </c>
      <c r="F428" s="222" t="s">
        <v>1684</v>
      </c>
      <c r="G428" s="223" t="s">
        <v>138</v>
      </c>
      <c r="H428" s="224">
        <v>2</v>
      </c>
      <c r="I428" s="225"/>
      <c r="J428" s="226">
        <f>ROUND(I428*H428,2)</f>
        <v>0</v>
      </c>
      <c r="K428" s="227"/>
      <c r="L428" s="45"/>
      <c r="M428" s="228" t="s">
        <v>1</v>
      </c>
      <c r="N428" s="229" t="s">
        <v>40</v>
      </c>
      <c r="O428" s="92"/>
      <c r="P428" s="230">
        <f>O428*H428</f>
        <v>0</v>
      </c>
      <c r="Q428" s="230">
        <v>0</v>
      </c>
      <c r="R428" s="230">
        <f>Q428*H428</f>
        <v>0</v>
      </c>
      <c r="S428" s="230">
        <v>0</v>
      </c>
      <c r="T428" s="23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2" t="s">
        <v>236</v>
      </c>
      <c r="AT428" s="232" t="s">
        <v>135</v>
      </c>
      <c r="AU428" s="232" t="s">
        <v>85</v>
      </c>
      <c r="AY428" s="18" t="s">
        <v>132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18" t="s">
        <v>83</v>
      </c>
      <c r="BK428" s="233">
        <f>ROUND(I428*H428,2)</f>
        <v>0</v>
      </c>
      <c r="BL428" s="18" t="s">
        <v>236</v>
      </c>
      <c r="BM428" s="232" t="s">
        <v>1685</v>
      </c>
    </row>
    <row r="429" s="2" customFormat="1" ht="16.5" customHeight="1">
      <c r="A429" s="39"/>
      <c r="B429" s="40"/>
      <c r="C429" s="278" t="s">
        <v>1686</v>
      </c>
      <c r="D429" s="278" t="s">
        <v>253</v>
      </c>
      <c r="E429" s="279" t="s">
        <v>1687</v>
      </c>
      <c r="F429" s="280" t="s">
        <v>1688</v>
      </c>
      <c r="G429" s="281" t="s">
        <v>138</v>
      </c>
      <c r="H429" s="282">
        <v>2</v>
      </c>
      <c r="I429" s="283"/>
      <c r="J429" s="284">
        <f>ROUND(I429*H429,2)</f>
        <v>0</v>
      </c>
      <c r="K429" s="285"/>
      <c r="L429" s="286"/>
      <c r="M429" s="287" t="s">
        <v>1</v>
      </c>
      <c r="N429" s="288" t="s">
        <v>40</v>
      </c>
      <c r="O429" s="92"/>
      <c r="P429" s="230">
        <f>O429*H429</f>
        <v>0</v>
      </c>
      <c r="Q429" s="230">
        <v>0.00125</v>
      </c>
      <c r="R429" s="230">
        <f>Q429*H429</f>
        <v>0.0025000000000000001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336</v>
      </c>
      <c r="AT429" s="232" t="s">
        <v>253</v>
      </c>
      <c r="AU429" s="232" t="s">
        <v>85</v>
      </c>
      <c r="AY429" s="18" t="s">
        <v>132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83</v>
      </c>
      <c r="BK429" s="233">
        <f>ROUND(I429*H429,2)</f>
        <v>0</v>
      </c>
      <c r="BL429" s="18" t="s">
        <v>236</v>
      </c>
      <c r="BM429" s="232" t="s">
        <v>1689</v>
      </c>
    </row>
    <row r="430" s="2" customFormat="1" ht="24.15" customHeight="1">
      <c r="A430" s="39"/>
      <c r="B430" s="40"/>
      <c r="C430" s="220" t="s">
        <v>1690</v>
      </c>
      <c r="D430" s="220" t="s">
        <v>135</v>
      </c>
      <c r="E430" s="221" t="s">
        <v>1691</v>
      </c>
      <c r="F430" s="222" t="s">
        <v>1692</v>
      </c>
      <c r="G430" s="223" t="s">
        <v>230</v>
      </c>
      <c r="H430" s="224">
        <v>400</v>
      </c>
      <c r="I430" s="225"/>
      <c r="J430" s="226">
        <f>ROUND(I430*H430,2)</f>
        <v>0</v>
      </c>
      <c r="K430" s="227"/>
      <c r="L430" s="45"/>
      <c r="M430" s="228" t="s">
        <v>1</v>
      </c>
      <c r="N430" s="229" t="s">
        <v>40</v>
      </c>
      <c r="O430" s="92"/>
      <c r="P430" s="230">
        <f>O430*H430</f>
        <v>0</v>
      </c>
      <c r="Q430" s="230">
        <v>0</v>
      </c>
      <c r="R430" s="230">
        <f>Q430*H430</f>
        <v>0</v>
      </c>
      <c r="S430" s="230">
        <v>0</v>
      </c>
      <c r="T430" s="23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236</v>
      </c>
      <c r="AT430" s="232" t="s">
        <v>135</v>
      </c>
      <c r="AU430" s="232" t="s">
        <v>85</v>
      </c>
      <c r="AY430" s="18" t="s">
        <v>132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83</v>
      </c>
      <c r="BK430" s="233">
        <f>ROUND(I430*H430,2)</f>
        <v>0</v>
      </c>
      <c r="BL430" s="18" t="s">
        <v>236</v>
      </c>
      <c r="BM430" s="232" t="s">
        <v>1693</v>
      </c>
    </row>
    <row r="431" s="2" customFormat="1" ht="24.15" customHeight="1">
      <c r="A431" s="39"/>
      <c r="B431" s="40"/>
      <c r="C431" s="278" t="s">
        <v>1694</v>
      </c>
      <c r="D431" s="278" t="s">
        <v>253</v>
      </c>
      <c r="E431" s="279" t="s">
        <v>1695</v>
      </c>
      <c r="F431" s="280" t="s">
        <v>1696</v>
      </c>
      <c r="G431" s="281" t="s">
        <v>230</v>
      </c>
      <c r="H431" s="282">
        <v>480</v>
      </c>
      <c r="I431" s="283"/>
      <c r="J431" s="284">
        <f>ROUND(I431*H431,2)</f>
        <v>0</v>
      </c>
      <c r="K431" s="285"/>
      <c r="L431" s="286"/>
      <c r="M431" s="287" t="s">
        <v>1</v>
      </c>
      <c r="N431" s="288" t="s">
        <v>40</v>
      </c>
      <c r="O431" s="92"/>
      <c r="P431" s="230">
        <f>O431*H431</f>
        <v>0</v>
      </c>
      <c r="Q431" s="230">
        <v>6.0000000000000002E-05</v>
      </c>
      <c r="R431" s="230">
        <f>Q431*H431</f>
        <v>0.028799999999999999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336</v>
      </c>
      <c r="AT431" s="232" t="s">
        <v>253</v>
      </c>
      <c r="AU431" s="232" t="s">
        <v>85</v>
      </c>
      <c r="AY431" s="18" t="s">
        <v>132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83</v>
      </c>
      <c r="BK431" s="233">
        <f>ROUND(I431*H431,2)</f>
        <v>0</v>
      </c>
      <c r="BL431" s="18" t="s">
        <v>236</v>
      </c>
      <c r="BM431" s="232" t="s">
        <v>1697</v>
      </c>
    </row>
    <row r="432" s="14" customFormat="1">
      <c r="A432" s="14"/>
      <c r="B432" s="245"/>
      <c r="C432" s="246"/>
      <c r="D432" s="236" t="s">
        <v>141</v>
      </c>
      <c r="E432" s="246"/>
      <c r="F432" s="248" t="s">
        <v>1698</v>
      </c>
      <c r="G432" s="246"/>
      <c r="H432" s="249">
        <v>480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141</v>
      </c>
      <c r="AU432" s="255" t="s">
        <v>85</v>
      </c>
      <c r="AV432" s="14" t="s">
        <v>85</v>
      </c>
      <c r="AW432" s="14" t="s">
        <v>4</v>
      </c>
      <c r="AX432" s="14" t="s">
        <v>83</v>
      </c>
      <c r="AY432" s="255" t="s">
        <v>132</v>
      </c>
    </row>
    <row r="433" s="2" customFormat="1" ht="24.15" customHeight="1">
      <c r="A433" s="39"/>
      <c r="B433" s="40"/>
      <c r="C433" s="220" t="s">
        <v>1699</v>
      </c>
      <c r="D433" s="220" t="s">
        <v>135</v>
      </c>
      <c r="E433" s="221" t="s">
        <v>1700</v>
      </c>
      <c r="F433" s="222" t="s">
        <v>1701</v>
      </c>
      <c r="G433" s="223" t="s">
        <v>138</v>
      </c>
      <c r="H433" s="224">
        <v>32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40</v>
      </c>
      <c r="O433" s="92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236</v>
      </c>
      <c r="AT433" s="232" t="s">
        <v>135</v>
      </c>
      <c r="AU433" s="232" t="s">
        <v>85</v>
      </c>
      <c r="AY433" s="18" t="s">
        <v>132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83</v>
      </c>
      <c r="BK433" s="233">
        <f>ROUND(I433*H433,2)</f>
        <v>0</v>
      </c>
      <c r="BL433" s="18" t="s">
        <v>236</v>
      </c>
      <c r="BM433" s="232" t="s">
        <v>1702</v>
      </c>
    </row>
    <row r="434" s="2" customFormat="1" ht="24.15" customHeight="1">
      <c r="A434" s="39"/>
      <c r="B434" s="40"/>
      <c r="C434" s="220" t="s">
        <v>1703</v>
      </c>
      <c r="D434" s="220" t="s">
        <v>135</v>
      </c>
      <c r="E434" s="221" t="s">
        <v>1704</v>
      </c>
      <c r="F434" s="222" t="s">
        <v>1705</v>
      </c>
      <c r="G434" s="223" t="s">
        <v>230</v>
      </c>
      <c r="H434" s="224">
        <v>200</v>
      </c>
      <c r="I434" s="225"/>
      <c r="J434" s="226">
        <f>ROUND(I434*H434,2)</f>
        <v>0</v>
      </c>
      <c r="K434" s="227"/>
      <c r="L434" s="45"/>
      <c r="M434" s="228" t="s">
        <v>1</v>
      </c>
      <c r="N434" s="229" t="s">
        <v>40</v>
      </c>
      <c r="O434" s="92"/>
      <c r="P434" s="230">
        <f>O434*H434</f>
        <v>0</v>
      </c>
      <c r="Q434" s="230">
        <v>0</v>
      </c>
      <c r="R434" s="230">
        <f>Q434*H434</f>
        <v>0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236</v>
      </c>
      <c r="AT434" s="232" t="s">
        <v>135</v>
      </c>
      <c r="AU434" s="232" t="s">
        <v>85</v>
      </c>
      <c r="AY434" s="18" t="s">
        <v>132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83</v>
      </c>
      <c r="BK434" s="233">
        <f>ROUND(I434*H434,2)</f>
        <v>0</v>
      </c>
      <c r="BL434" s="18" t="s">
        <v>236</v>
      </c>
      <c r="BM434" s="232" t="s">
        <v>1706</v>
      </c>
    </row>
    <row r="435" s="2" customFormat="1" ht="24.15" customHeight="1">
      <c r="A435" s="39"/>
      <c r="B435" s="40"/>
      <c r="C435" s="278" t="s">
        <v>1707</v>
      </c>
      <c r="D435" s="278" t="s">
        <v>253</v>
      </c>
      <c r="E435" s="279" t="s">
        <v>1708</v>
      </c>
      <c r="F435" s="280" t="s">
        <v>1709</v>
      </c>
      <c r="G435" s="281" t="s">
        <v>230</v>
      </c>
      <c r="H435" s="282">
        <v>240</v>
      </c>
      <c r="I435" s="283"/>
      <c r="J435" s="284">
        <f>ROUND(I435*H435,2)</f>
        <v>0</v>
      </c>
      <c r="K435" s="285"/>
      <c r="L435" s="286"/>
      <c r="M435" s="287" t="s">
        <v>1</v>
      </c>
      <c r="N435" s="288" t="s">
        <v>40</v>
      </c>
      <c r="O435" s="92"/>
      <c r="P435" s="230">
        <f>O435*H435</f>
        <v>0</v>
      </c>
      <c r="Q435" s="230">
        <v>1.0000000000000001E-05</v>
      </c>
      <c r="R435" s="230">
        <f>Q435*H435</f>
        <v>0.0024000000000000002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336</v>
      </c>
      <c r="AT435" s="232" t="s">
        <v>253</v>
      </c>
      <c r="AU435" s="232" t="s">
        <v>85</v>
      </c>
      <c r="AY435" s="18" t="s">
        <v>132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83</v>
      </c>
      <c r="BK435" s="233">
        <f>ROUND(I435*H435,2)</f>
        <v>0</v>
      </c>
      <c r="BL435" s="18" t="s">
        <v>236</v>
      </c>
      <c r="BM435" s="232" t="s">
        <v>1710</v>
      </c>
    </row>
    <row r="436" s="14" customFormat="1">
      <c r="A436" s="14"/>
      <c r="B436" s="245"/>
      <c r="C436" s="246"/>
      <c r="D436" s="236" t="s">
        <v>141</v>
      </c>
      <c r="E436" s="246"/>
      <c r="F436" s="248" t="s">
        <v>1711</v>
      </c>
      <c r="G436" s="246"/>
      <c r="H436" s="249">
        <v>240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141</v>
      </c>
      <c r="AU436" s="255" t="s">
        <v>85</v>
      </c>
      <c r="AV436" s="14" t="s">
        <v>85</v>
      </c>
      <c r="AW436" s="14" t="s">
        <v>4</v>
      </c>
      <c r="AX436" s="14" t="s">
        <v>83</v>
      </c>
      <c r="AY436" s="255" t="s">
        <v>132</v>
      </c>
    </row>
    <row r="437" s="2" customFormat="1" ht="16.5" customHeight="1">
      <c r="A437" s="39"/>
      <c r="B437" s="40"/>
      <c r="C437" s="220" t="s">
        <v>1712</v>
      </c>
      <c r="D437" s="220" t="s">
        <v>135</v>
      </c>
      <c r="E437" s="221" t="s">
        <v>1713</v>
      </c>
      <c r="F437" s="222" t="s">
        <v>1714</v>
      </c>
      <c r="G437" s="223" t="s">
        <v>323</v>
      </c>
      <c r="H437" s="224">
        <v>1</v>
      </c>
      <c r="I437" s="225"/>
      <c r="J437" s="226">
        <f>ROUND(I437*H437,2)</f>
        <v>0</v>
      </c>
      <c r="K437" s="227"/>
      <c r="L437" s="45"/>
      <c r="M437" s="228" t="s">
        <v>1</v>
      </c>
      <c r="N437" s="229" t="s">
        <v>40</v>
      </c>
      <c r="O437" s="92"/>
      <c r="P437" s="230">
        <f>O437*H437</f>
        <v>0</v>
      </c>
      <c r="Q437" s="230">
        <v>0</v>
      </c>
      <c r="R437" s="230">
        <f>Q437*H437</f>
        <v>0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236</v>
      </c>
      <c r="AT437" s="232" t="s">
        <v>135</v>
      </c>
      <c r="AU437" s="232" t="s">
        <v>85</v>
      </c>
      <c r="AY437" s="18" t="s">
        <v>132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83</v>
      </c>
      <c r="BK437" s="233">
        <f>ROUND(I437*H437,2)</f>
        <v>0</v>
      </c>
      <c r="BL437" s="18" t="s">
        <v>236</v>
      </c>
      <c r="BM437" s="232" t="s">
        <v>1715</v>
      </c>
    </row>
    <row r="438" s="2" customFormat="1" ht="24.15" customHeight="1">
      <c r="A438" s="39"/>
      <c r="B438" s="40"/>
      <c r="C438" s="220" t="s">
        <v>1716</v>
      </c>
      <c r="D438" s="220" t="s">
        <v>135</v>
      </c>
      <c r="E438" s="221" t="s">
        <v>1717</v>
      </c>
      <c r="F438" s="222" t="s">
        <v>1718</v>
      </c>
      <c r="G438" s="223" t="s">
        <v>323</v>
      </c>
      <c r="H438" s="224">
        <v>1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40</v>
      </c>
      <c r="O438" s="92"/>
      <c r="P438" s="230">
        <f>O438*H438</f>
        <v>0</v>
      </c>
      <c r="Q438" s="230">
        <v>0</v>
      </c>
      <c r="R438" s="230">
        <f>Q438*H438</f>
        <v>0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236</v>
      </c>
      <c r="AT438" s="232" t="s">
        <v>135</v>
      </c>
      <c r="AU438" s="232" t="s">
        <v>85</v>
      </c>
      <c r="AY438" s="18" t="s">
        <v>132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83</v>
      </c>
      <c r="BK438" s="233">
        <f>ROUND(I438*H438,2)</f>
        <v>0</v>
      </c>
      <c r="BL438" s="18" t="s">
        <v>236</v>
      </c>
      <c r="BM438" s="232" t="s">
        <v>1719</v>
      </c>
    </row>
    <row r="439" s="2" customFormat="1" ht="16.5" customHeight="1">
      <c r="A439" s="39"/>
      <c r="B439" s="40"/>
      <c r="C439" s="220" t="s">
        <v>1720</v>
      </c>
      <c r="D439" s="220" t="s">
        <v>135</v>
      </c>
      <c r="E439" s="221" t="s">
        <v>1721</v>
      </c>
      <c r="F439" s="222" t="s">
        <v>1722</v>
      </c>
      <c r="G439" s="223" t="s">
        <v>138</v>
      </c>
      <c r="H439" s="224">
        <v>9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40</v>
      </c>
      <c r="O439" s="92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236</v>
      </c>
      <c r="AT439" s="232" t="s">
        <v>135</v>
      </c>
      <c r="AU439" s="232" t="s">
        <v>85</v>
      </c>
      <c r="AY439" s="18" t="s">
        <v>132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83</v>
      </c>
      <c r="BK439" s="233">
        <f>ROUND(I439*H439,2)</f>
        <v>0</v>
      </c>
      <c r="BL439" s="18" t="s">
        <v>236</v>
      </c>
      <c r="BM439" s="232" t="s">
        <v>1723</v>
      </c>
    </row>
    <row r="440" s="2" customFormat="1" ht="16.5" customHeight="1">
      <c r="A440" s="39"/>
      <c r="B440" s="40"/>
      <c r="C440" s="278" t="s">
        <v>1724</v>
      </c>
      <c r="D440" s="278" t="s">
        <v>253</v>
      </c>
      <c r="E440" s="279" t="s">
        <v>1725</v>
      </c>
      <c r="F440" s="280" t="s">
        <v>1726</v>
      </c>
      <c r="G440" s="281" t="s">
        <v>138</v>
      </c>
      <c r="H440" s="282">
        <v>9</v>
      </c>
      <c r="I440" s="283"/>
      <c r="J440" s="284">
        <f>ROUND(I440*H440,2)</f>
        <v>0</v>
      </c>
      <c r="K440" s="285"/>
      <c r="L440" s="286"/>
      <c r="M440" s="287" t="s">
        <v>1</v>
      </c>
      <c r="N440" s="288" t="s">
        <v>40</v>
      </c>
      <c r="O440" s="92"/>
      <c r="P440" s="230">
        <f>O440*H440</f>
        <v>0</v>
      </c>
      <c r="Q440" s="230">
        <v>0.00013999999999999999</v>
      </c>
      <c r="R440" s="230">
        <f>Q440*H440</f>
        <v>0.0012599999999999998</v>
      </c>
      <c r="S440" s="230">
        <v>0</v>
      </c>
      <c r="T440" s="23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2" t="s">
        <v>336</v>
      </c>
      <c r="AT440" s="232" t="s">
        <v>253</v>
      </c>
      <c r="AU440" s="232" t="s">
        <v>85</v>
      </c>
      <c r="AY440" s="18" t="s">
        <v>132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18" t="s">
        <v>83</v>
      </c>
      <c r="BK440" s="233">
        <f>ROUND(I440*H440,2)</f>
        <v>0</v>
      </c>
      <c r="BL440" s="18" t="s">
        <v>236</v>
      </c>
      <c r="BM440" s="232" t="s">
        <v>1727</v>
      </c>
    </row>
    <row r="441" s="2" customFormat="1" ht="24.15" customHeight="1">
      <c r="A441" s="39"/>
      <c r="B441" s="40"/>
      <c r="C441" s="220" t="s">
        <v>1728</v>
      </c>
      <c r="D441" s="220" t="s">
        <v>135</v>
      </c>
      <c r="E441" s="221" t="s">
        <v>1729</v>
      </c>
      <c r="F441" s="222" t="s">
        <v>1730</v>
      </c>
      <c r="G441" s="223" t="s">
        <v>138</v>
      </c>
      <c r="H441" s="224">
        <v>1</v>
      </c>
      <c r="I441" s="225"/>
      <c r="J441" s="226">
        <f>ROUND(I441*H441,2)</f>
        <v>0</v>
      </c>
      <c r="K441" s="227"/>
      <c r="L441" s="45"/>
      <c r="M441" s="228" t="s">
        <v>1</v>
      </c>
      <c r="N441" s="229" t="s">
        <v>40</v>
      </c>
      <c r="O441" s="92"/>
      <c r="P441" s="230">
        <f>O441*H441</f>
        <v>0</v>
      </c>
      <c r="Q441" s="230">
        <v>0</v>
      </c>
      <c r="R441" s="230">
        <f>Q441*H441</f>
        <v>0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236</v>
      </c>
      <c r="AT441" s="232" t="s">
        <v>135</v>
      </c>
      <c r="AU441" s="232" t="s">
        <v>85</v>
      </c>
      <c r="AY441" s="18" t="s">
        <v>132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83</v>
      </c>
      <c r="BK441" s="233">
        <f>ROUND(I441*H441,2)</f>
        <v>0</v>
      </c>
      <c r="BL441" s="18" t="s">
        <v>236</v>
      </c>
      <c r="BM441" s="232" t="s">
        <v>1731</v>
      </c>
    </row>
    <row r="442" s="2" customFormat="1" ht="16.5" customHeight="1">
      <c r="A442" s="39"/>
      <c r="B442" s="40"/>
      <c r="C442" s="278" t="s">
        <v>1732</v>
      </c>
      <c r="D442" s="278" t="s">
        <v>253</v>
      </c>
      <c r="E442" s="279" t="s">
        <v>1733</v>
      </c>
      <c r="F442" s="280" t="s">
        <v>1734</v>
      </c>
      <c r="G442" s="281" t="s">
        <v>138</v>
      </c>
      <c r="H442" s="282">
        <v>1</v>
      </c>
      <c r="I442" s="283"/>
      <c r="J442" s="284">
        <f>ROUND(I442*H442,2)</f>
        <v>0</v>
      </c>
      <c r="K442" s="285"/>
      <c r="L442" s="286"/>
      <c r="M442" s="287" t="s">
        <v>1</v>
      </c>
      <c r="N442" s="288" t="s">
        <v>40</v>
      </c>
      <c r="O442" s="92"/>
      <c r="P442" s="230">
        <f>O442*H442</f>
        <v>0</v>
      </c>
      <c r="Q442" s="230">
        <v>0.00029999999999999997</v>
      </c>
      <c r="R442" s="230">
        <f>Q442*H442</f>
        <v>0.00029999999999999997</v>
      </c>
      <c r="S442" s="230">
        <v>0</v>
      </c>
      <c r="T442" s="23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336</v>
      </c>
      <c r="AT442" s="232" t="s">
        <v>253</v>
      </c>
      <c r="AU442" s="232" t="s">
        <v>85</v>
      </c>
      <c r="AY442" s="18" t="s">
        <v>132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83</v>
      </c>
      <c r="BK442" s="233">
        <f>ROUND(I442*H442,2)</f>
        <v>0</v>
      </c>
      <c r="BL442" s="18" t="s">
        <v>236</v>
      </c>
      <c r="BM442" s="232" t="s">
        <v>1735</v>
      </c>
    </row>
    <row r="443" s="2" customFormat="1" ht="24.15" customHeight="1">
      <c r="A443" s="39"/>
      <c r="B443" s="40"/>
      <c r="C443" s="220" t="s">
        <v>1736</v>
      </c>
      <c r="D443" s="220" t="s">
        <v>135</v>
      </c>
      <c r="E443" s="221" t="s">
        <v>1737</v>
      </c>
      <c r="F443" s="222" t="s">
        <v>1738</v>
      </c>
      <c r="G443" s="223" t="s">
        <v>138</v>
      </c>
      <c r="H443" s="224">
        <v>3</v>
      </c>
      <c r="I443" s="225"/>
      <c r="J443" s="226">
        <f>ROUND(I443*H443,2)</f>
        <v>0</v>
      </c>
      <c r="K443" s="227"/>
      <c r="L443" s="45"/>
      <c r="M443" s="228" t="s">
        <v>1</v>
      </c>
      <c r="N443" s="229" t="s">
        <v>40</v>
      </c>
      <c r="O443" s="92"/>
      <c r="P443" s="230">
        <f>O443*H443</f>
        <v>0</v>
      </c>
      <c r="Q443" s="230">
        <v>0</v>
      </c>
      <c r="R443" s="230">
        <f>Q443*H443</f>
        <v>0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236</v>
      </c>
      <c r="AT443" s="232" t="s">
        <v>135</v>
      </c>
      <c r="AU443" s="232" t="s">
        <v>85</v>
      </c>
      <c r="AY443" s="18" t="s">
        <v>132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8" t="s">
        <v>83</v>
      </c>
      <c r="BK443" s="233">
        <f>ROUND(I443*H443,2)</f>
        <v>0</v>
      </c>
      <c r="BL443" s="18" t="s">
        <v>236</v>
      </c>
      <c r="BM443" s="232" t="s">
        <v>1739</v>
      </c>
    </row>
    <row r="444" s="2" customFormat="1" ht="16.5" customHeight="1">
      <c r="A444" s="39"/>
      <c r="B444" s="40"/>
      <c r="C444" s="220" t="s">
        <v>1740</v>
      </c>
      <c r="D444" s="220" t="s">
        <v>135</v>
      </c>
      <c r="E444" s="221" t="s">
        <v>1741</v>
      </c>
      <c r="F444" s="222" t="s">
        <v>1742</v>
      </c>
      <c r="G444" s="223" t="s">
        <v>138</v>
      </c>
      <c r="H444" s="224">
        <v>1</v>
      </c>
      <c r="I444" s="225"/>
      <c r="J444" s="226">
        <f>ROUND(I444*H444,2)</f>
        <v>0</v>
      </c>
      <c r="K444" s="227"/>
      <c r="L444" s="45"/>
      <c r="M444" s="228" t="s">
        <v>1</v>
      </c>
      <c r="N444" s="229" t="s">
        <v>40</v>
      </c>
      <c r="O444" s="92"/>
      <c r="P444" s="230">
        <f>O444*H444</f>
        <v>0</v>
      </c>
      <c r="Q444" s="230">
        <v>0</v>
      </c>
      <c r="R444" s="230">
        <f>Q444*H444</f>
        <v>0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139</v>
      </c>
      <c r="AT444" s="232" t="s">
        <v>135</v>
      </c>
      <c r="AU444" s="232" t="s">
        <v>85</v>
      </c>
      <c r="AY444" s="18" t="s">
        <v>132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83</v>
      </c>
      <c r="BK444" s="233">
        <f>ROUND(I444*H444,2)</f>
        <v>0</v>
      </c>
      <c r="BL444" s="18" t="s">
        <v>139</v>
      </c>
      <c r="BM444" s="232" t="s">
        <v>1743</v>
      </c>
    </row>
    <row r="445" s="2" customFormat="1" ht="16.5" customHeight="1">
      <c r="A445" s="39"/>
      <c r="B445" s="40"/>
      <c r="C445" s="278" t="s">
        <v>1744</v>
      </c>
      <c r="D445" s="278" t="s">
        <v>253</v>
      </c>
      <c r="E445" s="279" t="s">
        <v>1745</v>
      </c>
      <c r="F445" s="280" t="s">
        <v>1746</v>
      </c>
      <c r="G445" s="281" t="s">
        <v>138</v>
      </c>
      <c r="H445" s="282">
        <v>1</v>
      </c>
      <c r="I445" s="283"/>
      <c r="J445" s="284">
        <f>ROUND(I445*H445,2)</f>
        <v>0</v>
      </c>
      <c r="K445" s="285"/>
      <c r="L445" s="286"/>
      <c r="M445" s="287" t="s">
        <v>1</v>
      </c>
      <c r="N445" s="288" t="s">
        <v>40</v>
      </c>
      <c r="O445" s="92"/>
      <c r="P445" s="230">
        <f>O445*H445</f>
        <v>0</v>
      </c>
      <c r="Q445" s="230">
        <v>0.00012</v>
      </c>
      <c r="R445" s="230">
        <f>Q445*H445</f>
        <v>0.00012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189</v>
      </c>
      <c r="AT445" s="232" t="s">
        <v>253</v>
      </c>
      <c r="AU445" s="232" t="s">
        <v>85</v>
      </c>
      <c r="AY445" s="18" t="s">
        <v>132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83</v>
      </c>
      <c r="BK445" s="233">
        <f>ROUND(I445*H445,2)</f>
        <v>0</v>
      </c>
      <c r="BL445" s="18" t="s">
        <v>139</v>
      </c>
      <c r="BM445" s="232" t="s">
        <v>1747</v>
      </c>
    </row>
    <row r="446" s="2" customFormat="1" ht="16.5" customHeight="1">
      <c r="A446" s="39"/>
      <c r="B446" s="40"/>
      <c r="C446" s="220" t="s">
        <v>1748</v>
      </c>
      <c r="D446" s="220" t="s">
        <v>135</v>
      </c>
      <c r="E446" s="221" t="s">
        <v>1749</v>
      </c>
      <c r="F446" s="222" t="s">
        <v>1750</v>
      </c>
      <c r="G446" s="223" t="s">
        <v>138</v>
      </c>
      <c r="H446" s="224">
        <v>16</v>
      </c>
      <c r="I446" s="225"/>
      <c r="J446" s="226">
        <f>ROUND(I446*H446,2)</f>
        <v>0</v>
      </c>
      <c r="K446" s="227"/>
      <c r="L446" s="45"/>
      <c r="M446" s="228" t="s">
        <v>1</v>
      </c>
      <c r="N446" s="229" t="s">
        <v>40</v>
      </c>
      <c r="O446" s="92"/>
      <c r="P446" s="230">
        <f>O446*H446</f>
        <v>0</v>
      </c>
      <c r="Q446" s="230">
        <v>0</v>
      </c>
      <c r="R446" s="230">
        <f>Q446*H446</f>
        <v>0</v>
      </c>
      <c r="S446" s="230">
        <v>0</v>
      </c>
      <c r="T446" s="23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236</v>
      </c>
      <c r="AT446" s="232" t="s">
        <v>135</v>
      </c>
      <c r="AU446" s="232" t="s">
        <v>85</v>
      </c>
      <c r="AY446" s="18" t="s">
        <v>132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83</v>
      </c>
      <c r="BK446" s="233">
        <f>ROUND(I446*H446,2)</f>
        <v>0</v>
      </c>
      <c r="BL446" s="18" t="s">
        <v>236</v>
      </c>
      <c r="BM446" s="232" t="s">
        <v>1751</v>
      </c>
    </row>
    <row r="447" s="2" customFormat="1" ht="16.5" customHeight="1">
      <c r="A447" s="39"/>
      <c r="B447" s="40"/>
      <c r="C447" s="278" t="s">
        <v>1752</v>
      </c>
      <c r="D447" s="278" t="s">
        <v>253</v>
      </c>
      <c r="E447" s="279" t="s">
        <v>1753</v>
      </c>
      <c r="F447" s="280" t="s">
        <v>1754</v>
      </c>
      <c r="G447" s="281" t="s">
        <v>138</v>
      </c>
      <c r="H447" s="282">
        <v>16</v>
      </c>
      <c r="I447" s="283"/>
      <c r="J447" s="284">
        <f>ROUND(I447*H447,2)</f>
        <v>0</v>
      </c>
      <c r="K447" s="285"/>
      <c r="L447" s="286"/>
      <c r="M447" s="287" t="s">
        <v>1</v>
      </c>
      <c r="N447" s="288" t="s">
        <v>40</v>
      </c>
      <c r="O447" s="92"/>
      <c r="P447" s="230">
        <f>O447*H447</f>
        <v>0</v>
      </c>
      <c r="Q447" s="230">
        <v>0.00014999999999999999</v>
      </c>
      <c r="R447" s="230">
        <f>Q447*H447</f>
        <v>0.0023999999999999998</v>
      </c>
      <c r="S447" s="230">
        <v>0</v>
      </c>
      <c r="T447" s="23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2" t="s">
        <v>336</v>
      </c>
      <c r="AT447" s="232" t="s">
        <v>253</v>
      </c>
      <c r="AU447" s="232" t="s">
        <v>85</v>
      </c>
      <c r="AY447" s="18" t="s">
        <v>132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8" t="s">
        <v>83</v>
      </c>
      <c r="BK447" s="233">
        <f>ROUND(I447*H447,2)</f>
        <v>0</v>
      </c>
      <c r="BL447" s="18" t="s">
        <v>236</v>
      </c>
      <c r="BM447" s="232" t="s">
        <v>1755</v>
      </c>
    </row>
    <row r="448" s="2" customFormat="1" ht="24.15" customHeight="1">
      <c r="A448" s="39"/>
      <c r="B448" s="40"/>
      <c r="C448" s="220" t="s">
        <v>1756</v>
      </c>
      <c r="D448" s="220" t="s">
        <v>135</v>
      </c>
      <c r="E448" s="221" t="s">
        <v>1757</v>
      </c>
      <c r="F448" s="222" t="s">
        <v>1758</v>
      </c>
      <c r="G448" s="223" t="s">
        <v>159</v>
      </c>
      <c r="H448" s="224">
        <v>0.037999999999999999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40</v>
      </c>
      <c r="O448" s="92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236</v>
      </c>
      <c r="AT448" s="232" t="s">
        <v>135</v>
      </c>
      <c r="AU448" s="232" t="s">
        <v>85</v>
      </c>
      <c r="AY448" s="18" t="s">
        <v>132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83</v>
      </c>
      <c r="BK448" s="233">
        <f>ROUND(I448*H448,2)</f>
        <v>0</v>
      </c>
      <c r="BL448" s="18" t="s">
        <v>236</v>
      </c>
      <c r="BM448" s="232" t="s">
        <v>1759</v>
      </c>
    </row>
    <row r="449" s="12" customFormat="1" ht="22.8" customHeight="1">
      <c r="A449" s="12"/>
      <c r="B449" s="204"/>
      <c r="C449" s="205"/>
      <c r="D449" s="206" t="s">
        <v>74</v>
      </c>
      <c r="E449" s="218" t="s">
        <v>1760</v>
      </c>
      <c r="F449" s="218" t="s">
        <v>1761</v>
      </c>
      <c r="G449" s="205"/>
      <c r="H449" s="205"/>
      <c r="I449" s="208"/>
      <c r="J449" s="219">
        <f>BK449</f>
        <v>0</v>
      </c>
      <c r="K449" s="205"/>
      <c r="L449" s="210"/>
      <c r="M449" s="211"/>
      <c r="N449" s="212"/>
      <c r="O449" s="212"/>
      <c r="P449" s="213">
        <f>P450+P461+P473</f>
        <v>0</v>
      </c>
      <c r="Q449" s="212"/>
      <c r="R449" s="213">
        <f>R450+R461+R473</f>
        <v>0</v>
      </c>
      <c r="S449" s="212"/>
      <c r="T449" s="214">
        <f>T450+T461+T473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5" t="s">
        <v>85</v>
      </c>
      <c r="AT449" s="216" t="s">
        <v>74</v>
      </c>
      <c r="AU449" s="216" t="s">
        <v>83</v>
      </c>
      <c r="AY449" s="215" t="s">
        <v>132</v>
      </c>
      <c r="BK449" s="217">
        <f>BK450+BK461+BK473</f>
        <v>0</v>
      </c>
    </row>
    <row r="450" s="12" customFormat="1" ht="20.88" customHeight="1">
      <c r="A450" s="12"/>
      <c r="B450" s="204"/>
      <c r="C450" s="205"/>
      <c r="D450" s="206" t="s">
        <v>74</v>
      </c>
      <c r="E450" s="218" t="s">
        <v>1762</v>
      </c>
      <c r="F450" s="218" t="s">
        <v>1763</v>
      </c>
      <c r="G450" s="205"/>
      <c r="H450" s="205"/>
      <c r="I450" s="208"/>
      <c r="J450" s="219">
        <f>BK450</f>
        <v>0</v>
      </c>
      <c r="K450" s="205"/>
      <c r="L450" s="210"/>
      <c r="M450" s="211"/>
      <c r="N450" s="212"/>
      <c r="O450" s="212"/>
      <c r="P450" s="213">
        <f>SUM(P451:P460)</f>
        <v>0</v>
      </c>
      <c r="Q450" s="212"/>
      <c r="R450" s="213">
        <f>SUM(R451:R460)</f>
        <v>0</v>
      </c>
      <c r="S450" s="212"/>
      <c r="T450" s="214">
        <f>SUM(T451:T460)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15" t="s">
        <v>85</v>
      </c>
      <c r="AT450" s="216" t="s">
        <v>74</v>
      </c>
      <c r="AU450" s="216" t="s">
        <v>85</v>
      </c>
      <c r="AY450" s="215" t="s">
        <v>132</v>
      </c>
      <c r="BK450" s="217">
        <f>SUM(BK451:BK460)</f>
        <v>0</v>
      </c>
    </row>
    <row r="451" s="2" customFormat="1" ht="37.8" customHeight="1">
      <c r="A451" s="39"/>
      <c r="B451" s="40"/>
      <c r="C451" s="220" t="s">
        <v>1764</v>
      </c>
      <c r="D451" s="220" t="s">
        <v>135</v>
      </c>
      <c r="E451" s="221" t="s">
        <v>1765</v>
      </c>
      <c r="F451" s="222" t="s">
        <v>1766</v>
      </c>
      <c r="G451" s="223" t="s">
        <v>1374</v>
      </c>
      <c r="H451" s="224">
        <v>4</v>
      </c>
      <c r="I451" s="225"/>
      <c r="J451" s="226">
        <f>ROUND(I451*H451,2)</f>
        <v>0</v>
      </c>
      <c r="K451" s="227"/>
      <c r="L451" s="45"/>
      <c r="M451" s="228" t="s">
        <v>1</v>
      </c>
      <c r="N451" s="229" t="s">
        <v>40</v>
      </c>
      <c r="O451" s="92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2" t="s">
        <v>236</v>
      </c>
      <c r="AT451" s="232" t="s">
        <v>135</v>
      </c>
      <c r="AU451" s="232" t="s">
        <v>133</v>
      </c>
      <c r="AY451" s="18" t="s">
        <v>132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8" t="s">
        <v>83</v>
      </c>
      <c r="BK451" s="233">
        <f>ROUND(I451*H451,2)</f>
        <v>0</v>
      </c>
      <c r="BL451" s="18" t="s">
        <v>236</v>
      </c>
      <c r="BM451" s="232" t="s">
        <v>1767</v>
      </c>
    </row>
    <row r="452" s="2" customFormat="1" ht="16.5" customHeight="1">
      <c r="A452" s="39"/>
      <c r="B452" s="40"/>
      <c r="C452" s="220" t="s">
        <v>1768</v>
      </c>
      <c r="D452" s="220" t="s">
        <v>135</v>
      </c>
      <c r="E452" s="221" t="s">
        <v>1769</v>
      </c>
      <c r="F452" s="222" t="s">
        <v>1770</v>
      </c>
      <c r="G452" s="223" t="s">
        <v>1374</v>
      </c>
      <c r="H452" s="224">
        <v>8</v>
      </c>
      <c r="I452" s="225"/>
      <c r="J452" s="226">
        <f>ROUND(I452*H452,2)</f>
        <v>0</v>
      </c>
      <c r="K452" s="227"/>
      <c r="L452" s="45"/>
      <c r="M452" s="228" t="s">
        <v>1</v>
      </c>
      <c r="N452" s="229" t="s">
        <v>40</v>
      </c>
      <c r="O452" s="92"/>
      <c r="P452" s="230">
        <f>O452*H452</f>
        <v>0</v>
      </c>
      <c r="Q452" s="230">
        <v>0</v>
      </c>
      <c r="R452" s="230">
        <f>Q452*H452</f>
        <v>0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236</v>
      </c>
      <c r="AT452" s="232" t="s">
        <v>135</v>
      </c>
      <c r="AU452" s="232" t="s">
        <v>133</v>
      </c>
      <c r="AY452" s="18" t="s">
        <v>132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83</v>
      </c>
      <c r="BK452" s="233">
        <f>ROUND(I452*H452,2)</f>
        <v>0</v>
      </c>
      <c r="BL452" s="18" t="s">
        <v>236</v>
      </c>
      <c r="BM452" s="232" t="s">
        <v>1771</v>
      </c>
    </row>
    <row r="453" s="2" customFormat="1" ht="16.5" customHeight="1">
      <c r="A453" s="39"/>
      <c r="B453" s="40"/>
      <c r="C453" s="220" t="s">
        <v>1772</v>
      </c>
      <c r="D453" s="220" t="s">
        <v>135</v>
      </c>
      <c r="E453" s="221" t="s">
        <v>1773</v>
      </c>
      <c r="F453" s="222" t="s">
        <v>1774</v>
      </c>
      <c r="G453" s="223" t="s">
        <v>1374</v>
      </c>
      <c r="H453" s="224">
        <v>4</v>
      </c>
      <c r="I453" s="225"/>
      <c r="J453" s="226">
        <f>ROUND(I453*H453,2)</f>
        <v>0</v>
      </c>
      <c r="K453" s="227"/>
      <c r="L453" s="45"/>
      <c r="M453" s="228" t="s">
        <v>1</v>
      </c>
      <c r="N453" s="229" t="s">
        <v>40</v>
      </c>
      <c r="O453" s="92"/>
      <c r="P453" s="230">
        <f>O453*H453</f>
        <v>0</v>
      </c>
      <c r="Q453" s="230">
        <v>0</v>
      </c>
      <c r="R453" s="230">
        <f>Q453*H453</f>
        <v>0</v>
      </c>
      <c r="S453" s="230">
        <v>0</v>
      </c>
      <c r="T453" s="231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2" t="s">
        <v>236</v>
      </c>
      <c r="AT453" s="232" t="s">
        <v>135</v>
      </c>
      <c r="AU453" s="232" t="s">
        <v>133</v>
      </c>
      <c r="AY453" s="18" t="s">
        <v>132</v>
      </c>
      <c r="BE453" s="233">
        <f>IF(N453="základní",J453,0)</f>
        <v>0</v>
      </c>
      <c r="BF453" s="233">
        <f>IF(N453="snížená",J453,0)</f>
        <v>0</v>
      </c>
      <c r="BG453" s="233">
        <f>IF(N453="zákl. přenesená",J453,0)</f>
        <v>0</v>
      </c>
      <c r="BH453" s="233">
        <f>IF(N453="sníž. přenesená",J453,0)</f>
        <v>0</v>
      </c>
      <c r="BI453" s="233">
        <f>IF(N453="nulová",J453,0)</f>
        <v>0</v>
      </c>
      <c r="BJ453" s="18" t="s">
        <v>83</v>
      </c>
      <c r="BK453" s="233">
        <f>ROUND(I453*H453,2)</f>
        <v>0</v>
      </c>
      <c r="BL453" s="18" t="s">
        <v>236</v>
      </c>
      <c r="BM453" s="232" t="s">
        <v>1775</v>
      </c>
    </row>
    <row r="454" s="2" customFormat="1" ht="24.15" customHeight="1">
      <c r="A454" s="39"/>
      <c r="B454" s="40"/>
      <c r="C454" s="220" t="s">
        <v>1776</v>
      </c>
      <c r="D454" s="220" t="s">
        <v>135</v>
      </c>
      <c r="E454" s="221" t="s">
        <v>1777</v>
      </c>
      <c r="F454" s="222" t="s">
        <v>1778</v>
      </c>
      <c r="G454" s="223" t="s">
        <v>1374</v>
      </c>
      <c r="H454" s="224">
        <v>8</v>
      </c>
      <c r="I454" s="225"/>
      <c r="J454" s="226">
        <f>ROUND(I454*H454,2)</f>
        <v>0</v>
      </c>
      <c r="K454" s="227"/>
      <c r="L454" s="45"/>
      <c r="M454" s="228" t="s">
        <v>1</v>
      </c>
      <c r="N454" s="229" t="s">
        <v>40</v>
      </c>
      <c r="O454" s="92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2" t="s">
        <v>236</v>
      </c>
      <c r="AT454" s="232" t="s">
        <v>135</v>
      </c>
      <c r="AU454" s="232" t="s">
        <v>133</v>
      </c>
      <c r="AY454" s="18" t="s">
        <v>132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8" t="s">
        <v>83</v>
      </c>
      <c r="BK454" s="233">
        <f>ROUND(I454*H454,2)</f>
        <v>0</v>
      </c>
      <c r="BL454" s="18" t="s">
        <v>236</v>
      </c>
      <c r="BM454" s="232" t="s">
        <v>1779</v>
      </c>
    </row>
    <row r="455" s="2" customFormat="1" ht="24.15" customHeight="1">
      <c r="A455" s="39"/>
      <c r="B455" s="40"/>
      <c r="C455" s="220" t="s">
        <v>1780</v>
      </c>
      <c r="D455" s="220" t="s">
        <v>135</v>
      </c>
      <c r="E455" s="221" t="s">
        <v>1781</v>
      </c>
      <c r="F455" s="222" t="s">
        <v>1782</v>
      </c>
      <c r="G455" s="223" t="s">
        <v>1426</v>
      </c>
      <c r="H455" s="224">
        <v>14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40</v>
      </c>
      <c r="O455" s="92"/>
      <c r="P455" s="230">
        <f>O455*H455</f>
        <v>0</v>
      </c>
      <c r="Q455" s="230">
        <v>0</v>
      </c>
      <c r="R455" s="230">
        <f>Q455*H455</f>
        <v>0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236</v>
      </c>
      <c r="AT455" s="232" t="s">
        <v>135</v>
      </c>
      <c r="AU455" s="232" t="s">
        <v>133</v>
      </c>
      <c r="AY455" s="18" t="s">
        <v>132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83</v>
      </c>
      <c r="BK455" s="233">
        <f>ROUND(I455*H455,2)</f>
        <v>0</v>
      </c>
      <c r="BL455" s="18" t="s">
        <v>236</v>
      </c>
      <c r="BM455" s="232" t="s">
        <v>1783</v>
      </c>
    </row>
    <row r="456" s="2" customFormat="1" ht="24.15" customHeight="1">
      <c r="A456" s="39"/>
      <c r="B456" s="40"/>
      <c r="C456" s="220" t="s">
        <v>1784</v>
      </c>
      <c r="D456" s="220" t="s">
        <v>135</v>
      </c>
      <c r="E456" s="221" t="s">
        <v>1785</v>
      </c>
      <c r="F456" s="222" t="s">
        <v>1786</v>
      </c>
      <c r="G456" s="223" t="s">
        <v>230</v>
      </c>
      <c r="H456" s="224">
        <v>6</v>
      </c>
      <c r="I456" s="225"/>
      <c r="J456" s="226">
        <f>ROUND(I456*H456,2)</f>
        <v>0</v>
      </c>
      <c r="K456" s="227"/>
      <c r="L456" s="45"/>
      <c r="M456" s="228" t="s">
        <v>1</v>
      </c>
      <c r="N456" s="229" t="s">
        <v>40</v>
      </c>
      <c r="O456" s="92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236</v>
      </c>
      <c r="AT456" s="232" t="s">
        <v>135</v>
      </c>
      <c r="AU456" s="232" t="s">
        <v>133</v>
      </c>
      <c r="AY456" s="18" t="s">
        <v>132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83</v>
      </c>
      <c r="BK456" s="233">
        <f>ROUND(I456*H456,2)</f>
        <v>0</v>
      </c>
      <c r="BL456" s="18" t="s">
        <v>236</v>
      </c>
      <c r="BM456" s="232" t="s">
        <v>1787</v>
      </c>
    </row>
    <row r="457" s="2" customFormat="1" ht="21.75" customHeight="1">
      <c r="A457" s="39"/>
      <c r="B457" s="40"/>
      <c r="C457" s="220" t="s">
        <v>1788</v>
      </c>
      <c r="D457" s="220" t="s">
        <v>135</v>
      </c>
      <c r="E457" s="221" t="s">
        <v>1789</v>
      </c>
      <c r="F457" s="222" t="s">
        <v>1790</v>
      </c>
      <c r="G457" s="223" t="s">
        <v>166</v>
      </c>
      <c r="H457" s="224">
        <v>14</v>
      </c>
      <c r="I457" s="225"/>
      <c r="J457" s="226">
        <f>ROUND(I457*H457,2)</f>
        <v>0</v>
      </c>
      <c r="K457" s="227"/>
      <c r="L457" s="45"/>
      <c r="M457" s="228" t="s">
        <v>1</v>
      </c>
      <c r="N457" s="229" t="s">
        <v>40</v>
      </c>
      <c r="O457" s="92"/>
      <c r="P457" s="230">
        <f>O457*H457</f>
        <v>0</v>
      </c>
      <c r="Q457" s="230">
        <v>0</v>
      </c>
      <c r="R457" s="230">
        <f>Q457*H457</f>
        <v>0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236</v>
      </c>
      <c r="AT457" s="232" t="s">
        <v>135</v>
      </c>
      <c r="AU457" s="232" t="s">
        <v>133</v>
      </c>
      <c r="AY457" s="18" t="s">
        <v>132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83</v>
      </c>
      <c r="BK457" s="233">
        <f>ROUND(I457*H457,2)</f>
        <v>0</v>
      </c>
      <c r="BL457" s="18" t="s">
        <v>236</v>
      </c>
      <c r="BM457" s="232" t="s">
        <v>1791</v>
      </c>
    </row>
    <row r="458" s="2" customFormat="1" ht="24.15" customHeight="1">
      <c r="A458" s="39"/>
      <c r="B458" s="40"/>
      <c r="C458" s="220" t="s">
        <v>1792</v>
      </c>
      <c r="D458" s="220" t="s">
        <v>135</v>
      </c>
      <c r="E458" s="221" t="s">
        <v>1793</v>
      </c>
      <c r="F458" s="222" t="s">
        <v>1794</v>
      </c>
      <c r="G458" s="223" t="s">
        <v>230</v>
      </c>
      <c r="H458" s="224">
        <v>8</v>
      </c>
      <c r="I458" s="225"/>
      <c r="J458" s="226">
        <f>ROUND(I458*H458,2)</f>
        <v>0</v>
      </c>
      <c r="K458" s="227"/>
      <c r="L458" s="45"/>
      <c r="M458" s="228" t="s">
        <v>1</v>
      </c>
      <c r="N458" s="229" t="s">
        <v>40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236</v>
      </c>
      <c r="AT458" s="232" t="s">
        <v>135</v>
      </c>
      <c r="AU458" s="232" t="s">
        <v>133</v>
      </c>
      <c r="AY458" s="18" t="s">
        <v>132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83</v>
      </c>
      <c r="BK458" s="233">
        <f>ROUND(I458*H458,2)</f>
        <v>0</v>
      </c>
      <c r="BL458" s="18" t="s">
        <v>236</v>
      </c>
      <c r="BM458" s="232" t="s">
        <v>1795</v>
      </c>
    </row>
    <row r="459" s="2" customFormat="1" ht="24.15" customHeight="1">
      <c r="A459" s="39"/>
      <c r="B459" s="40"/>
      <c r="C459" s="220" t="s">
        <v>1796</v>
      </c>
      <c r="D459" s="220" t="s">
        <v>135</v>
      </c>
      <c r="E459" s="221" t="s">
        <v>1797</v>
      </c>
      <c r="F459" s="222" t="s">
        <v>1798</v>
      </c>
      <c r="G459" s="223" t="s">
        <v>138</v>
      </c>
      <c r="H459" s="224">
        <v>1</v>
      </c>
      <c r="I459" s="225"/>
      <c r="J459" s="226">
        <f>ROUND(I459*H459,2)</f>
        <v>0</v>
      </c>
      <c r="K459" s="227"/>
      <c r="L459" s="45"/>
      <c r="M459" s="228" t="s">
        <v>1</v>
      </c>
      <c r="N459" s="229" t="s">
        <v>40</v>
      </c>
      <c r="O459" s="92"/>
      <c r="P459" s="230">
        <f>O459*H459</f>
        <v>0</v>
      </c>
      <c r="Q459" s="230">
        <v>0</v>
      </c>
      <c r="R459" s="230">
        <f>Q459*H459</f>
        <v>0</v>
      </c>
      <c r="S459" s="230">
        <v>0</v>
      </c>
      <c r="T459" s="23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236</v>
      </c>
      <c r="AT459" s="232" t="s">
        <v>135</v>
      </c>
      <c r="AU459" s="232" t="s">
        <v>133</v>
      </c>
      <c r="AY459" s="18" t="s">
        <v>132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83</v>
      </c>
      <c r="BK459" s="233">
        <f>ROUND(I459*H459,2)</f>
        <v>0</v>
      </c>
      <c r="BL459" s="18" t="s">
        <v>236</v>
      </c>
      <c r="BM459" s="232" t="s">
        <v>1799</v>
      </c>
    </row>
    <row r="460" s="2" customFormat="1" ht="24.15" customHeight="1">
      <c r="A460" s="39"/>
      <c r="B460" s="40"/>
      <c r="C460" s="220" t="s">
        <v>1800</v>
      </c>
      <c r="D460" s="220" t="s">
        <v>135</v>
      </c>
      <c r="E460" s="221" t="s">
        <v>1801</v>
      </c>
      <c r="F460" s="222" t="s">
        <v>1802</v>
      </c>
      <c r="G460" s="223" t="s">
        <v>1374</v>
      </c>
      <c r="H460" s="224">
        <v>2</v>
      </c>
      <c r="I460" s="225"/>
      <c r="J460" s="226">
        <f>ROUND(I460*H460,2)</f>
        <v>0</v>
      </c>
      <c r="K460" s="227"/>
      <c r="L460" s="45"/>
      <c r="M460" s="228" t="s">
        <v>1</v>
      </c>
      <c r="N460" s="229" t="s">
        <v>40</v>
      </c>
      <c r="O460" s="92"/>
      <c r="P460" s="230">
        <f>O460*H460</f>
        <v>0</v>
      </c>
      <c r="Q460" s="230">
        <v>0</v>
      </c>
      <c r="R460" s="230">
        <f>Q460*H460</f>
        <v>0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236</v>
      </c>
      <c r="AT460" s="232" t="s">
        <v>135</v>
      </c>
      <c r="AU460" s="232" t="s">
        <v>133</v>
      </c>
      <c r="AY460" s="18" t="s">
        <v>132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8" t="s">
        <v>83</v>
      </c>
      <c r="BK460" s="233">
        <f>ROUND(I460*H460,2)</f>
        <v>0</v>
      </c>
      <c r="BL460" s="18" t="s">
        <v>236</v>
      </c>
      <c r="BM460" s="232" t="s">
        <v>1803</v>
      </c>
    </row>
    <row r="461" s="12" customFormat="1" ht="20.88" customHeight="1">
      <c r="A461" s="12"/>
      <c r="B461" s="204"/>
      <c r="C461" s="205"/>
      <c r="D461" s="206" t="s">
        <v>74</v>
      </c>
      <c r="E461" s="218" t="s">
        <v>1804</v>
      </c>
      <c r="F461" s="218" t="s">
        <v>1805</v>
      </c>
      <c r="G461" s="205"/>
      <c r="H461" s="205"/>
      <c r="I461" s="208"/>
      <c r="J461" s="219">
        <f>BK461</f>
        <v>0</v>
      </c>
      <c r="K461" s="205"/>
      <c r="L461" s="210"/>
      <c r="M461" s="211"/>
      <c r="N461" s="212"/>
      <c r="O461" s="212"/>
      <c r="P461" s="213">
        <f>SUM(P462:P472)</f>
        <v>0</v>
      </c>
      <c r="Q461" s="212"/>
      <c r="R461" s="213">
        <f>SUM(R462:R472)</f>
        <v>0</v>
      </c>
      <c r="S461" s="212"/>
      <c r="T461" s="214">
        <f>SUM(T462:T472)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5" t="s">
        <v>85</v>
      </c>
      <c r="AT461" s="216" t="s">
        <v>74</v>
      </c>
      <c r="AU461" s="216" t="s">
        <v>85</v>
      </c>
      <c r="AY461" s="215" t="s">
        <v>132</v>
      </c>
      <c r="BK461" s="217">
        <f>SUM(BK462:BK472)</f>
        <v>0</v>
      </c>
    </row>
    <row r="462" s="2" customFormat="1" ht="24.15" customHeight="1">
      <c r="A462" s="39"/>
      <c r="B462" s="40"/>
      <c r="C462" s="220" t="s">
        <v>1806</v>
      </c>
      <c r="D462" s="220" t="s">
        <v>135</v>
      </c>
      <c r="E462" s="221" t="s">
        <v>1807</v>
      </c>
      <c r="F462" s="222" t="s">
        <v>1808</v>
      </c>
      <c r="G462" s="223" t="s">
        <v>1364</v>
      </c>
      <c r="H462" s="224">
        <v>1</v>
      </c>
      <c r="I462" s="225"/>
      <c r="J462" s="226">
        <f>ROUND(I462*H462,2)</f>
        <v>0</v>
      </c>
      <c r="K462" s="227"/>
      <c r="L462" s="45"/>
      <c r="M462" s="228" t="s">
        <v>1</v>
      </c>
      <c r="N462" s="229" t="s">
        <v>40</v>
      </c>
      <c r="O462" s="92"/>
      <c r="P462" s="230">
        <f>O462*H462</f>
        <v>0</v>
      </c>
      <c r="Q462" s="230">
        <v>0</v>
      </c>
      <c r="R462" s="230">
        <f>Q462*H462</f>
        <v>0</v>
      </c>
      <c r="S462" s="230">
        <v>0</v>
      </c>
      <c r="T462" s="23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2" t="s">
        <v>236</v>
      </c>
      <c r="AT462" s="232" t="s">
        <v>135</v>
      </c>
      <c r="AU462" s="232" t="s">
        <v>133</v>
      </c>
      <c r="AY462" s="18" t="s">
        <v>132</v>
      </c>
      <c r="BE462" s="233">
        <f>IF(N462="základní",J462,0)</f>
        <v>0</v>
      </c>
      <c r="BF462" s="233">
        <f>IF(N462="snížená",J462,0)</f>
        <v>0</v>
      </c>
      <c r="BG462" s="233">
        <f>IF(N462="zákl. přenesená",J462,0)</f>
        <v>0</v>
      </c>
      <c r="BH462" s="233">
        <f>IF(N462="sníž. přenesená",J462,0)</f>
        <v>0</v>
      </c>
      <c r="BI462" s="233">
        <f>IF(N462="nulová",J462,0)</f>
        <v>0</v>
      </c>
      <c r="BJ462" s="18" t="s">
        <v>83</v>
      </c>
      <c r="BK462" s="233">
        <f>ROUND(I462*H462,2)</f>
        <v>0</v>
      </c>
      <c r="BL462" s="18" t="s">
        <v>236</v>
      </c>
      <c r="BM462" s="232" t="s">
        <v>1809</v>
      </c>
    </row>
    <row r="463" s="2" customFormat="1" ht="21.75" customHeight="1">
      <c r="A463" s="39"/>
      <c r="B463" s="40"/>
      <c r="C463" s="220" t="s">
        <v>1810</v>
      </c>
      <c r="D463" s="220" t="s">
        <v>135</v>
      </c>
      <c r="E463" s="221" t="s">
        <v>1811</v>
      </c>
      <c r="F463" s="222" t="s">
        <v>1812</v>
      </c>
      <c r="G463" s="223" t="s">
        <v>1364</v>
      </c>
      <c r="H463" s="224">
        <v>3</v>
      </c>
      <c r="I463" s="225"/>
      <c r="J463" s="226">
        <f>ROUND(I463*H463,2)</f>
        <v>0</v>
      </c>
      <c r="K463" s="227"/>
      <c r="L463" s="45"/>
      <c r="M463" s="228" t="s">
        <v>1</v>
      </c>
      <c r="N463" s="229" t="s">
        <v>40</v>
      </c>
      <c r="O463" s="92"/>
      <c r="P463" s="230">
        <f>O463*H463</f>
        <v>0</v>
      </c>
      <c r="Q463" s="230">
        <v>0</v>
      </c>
      <c r="R463" s="230">
        <f>Q463*H463</f>
        <v>0</v>
      </c>
      <c r="S463" s="230">
        <v>0</v>
      </c>
      <c r="T463" s="23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2" t="s">
        <v>236</v>
      </c>
      <c r="AT463" s="232" t="s">
        <v>135</v>
      </c>
      <c r="AU463" s="232" t="s">
        <v>133</v>
      </c>
      <c r="AY463" s="18" t="s">
        <v>132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8" t="s">
        <v>83</v>
      </c>
      <c r="BK463" s="233">
        <f>ROUND(I463*H463,2)</f>
        <v>0</v>
      </c>
      <c r="BL463" s="18" t="s">
        <v>236</v>
      </c>
      <c r="BM463" s="232" t="s">
        <v>1813</v>
      </c>
    </row>
    <row r="464" s="2" customFormat="1" ht="21.75" customHeight="1">
      <c r="A464" s="39"/>
      <c r="B464" s="40"/>
      <c r="C464" s="220" t="s">
        <v>1814</v>
      </c>
      <c r="D464" s="220" t="s">
        <v>135</v>
      </c>
      <c r="E464" s="221" t="s">
        <v>1815</v>
      </c>
      <c r="F464" s="222" t="s">
        <v>1816</v>
      </c>
      <c r="G464" s="223" t="s">
        <v>1364</v>
      </c>
      <c r="H464" s="224">
        <v>3</v>
      </c>
      <c r="I464" s="225"/>
      <c r="J464" s="226">
        <f>ROUND(I464*H464,2)</f>
        <v>0</v>
      </c>
      <c r="K464" s="227"/>
      <c r="L464" s="45"/>
      <c r="M464" s="228" t="s">
        <v>1</v>
      </c>
      <c r="N464" s="229" t="s">
        <v>40</v>
      </c>
      <c r="O464" s="92"/>
      <c r="P464" s="230">
        <f>O464*H464</f>
        <v>0</v>
      </c>
      <c r="Q464" s="230">
        <v>0</v>
      </c>
      <c r="R464" s="230">
        <f>Q464*H464</f>
        <v>0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236</v>
      </c>
      <c r="AT464" s="232" t="s">
        <v>135</v>
      </c>
      <c r="AU464" s="232" t="s">
        <v>133</v>
      </c>
      <c r="AY464" s="18" t="s">
        <v>132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83</v>
      </c>
      <c r="BK464" s="233">
        <f>ROUND(I464*H464,2)</f>
        <v>0</v>
      </c>
      <c r="BL464" s="18" t="s">
        <v>236</v>
      </c>
      <c r="BM464" s="232" t="s">
        <v>1817</v>
      </c>
    </row>
    <row r="465" s="2" customFormat="1" ht="33" customHeight="1">
      <c r="A465" s="39"/>
      <c r="B465" s="40"/>
      <c r="C465" s="220" t="s">
        <v>1818</v>
      </c>
      <c r="D465" s="220" t="s">
        <v>135</v>
      </c>
      <c r="E465" s="221" t="s">
        <v>1819</v>
      </c>
      <c r="F465" s="222" t="s">
        <v>1820</v>
      </c>
      <c r="G465" s="223" t="s">
        <v>1426</v>
      </c>
      <c r="H465" s="224">
        <v>50</v>
      </c>
      <c r="I465" s="225"/>
      <c r="J465" s="226">
        <f>ROUND(I465*H465,2)</f>
        <v>0</v>
      </c>
      <c r="K465" s="227"/>
      <c r="L465" s="45"/>
      <c r="M465" s="228" t="s">
        <v>1</v>
      </c>
      <c r="N465" s="229" t="s">
        <v>40</v>
      </c>
      <c r="O465" s="92"/>
      <c r="P465" s="230">
        <f>O465*H465</f>
        <v>0</v>
      </c>
      <c r="Q465" s="230">
        <v>0</v>
      </c>
      <c r="R465" s="230">
        <f>Q465*H465</f>
        <v>0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236</v>
      </c>
      <c r="AT465" s="232" t="s">
        <v>135</v>
      </c>
      <c r="AU465" s="232" t="s">
        <v>133</v>
      </c>
      <c r="AY465" s="18" t="s">
        <v>132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83</v>
      </c>
      <c r="BK465" s="233">
        <f>ROUND(I465*H465,2)</f>
        <v>0</v>
      </c>
      <c r="BL465" s="18" t="s">
        <v>236</v>
      </c>
      <c r="BM465" s="232" t="s">
        <v>1821</v>
      </c>
    </row>
    <row r="466" s="2" customFormat="1" ht="37.8" customHeight="1">
      <c r="A466" s="39"/>
      <c r="B466" s="40"/>
      <c r="C466" s="220" t="s">
        <v>1822</v>
      </c>
      <c r="D466" s="220" t="s">
        <v>135</v>
      </c>
      <c r="E466" s="221" t="s">
        <v>1823</v>
      </c>
      <c r="F466" s="222" t="s">
        <v>1824</v>
      </c>
      <c r="G466" s="223" t="s">
        <v>1364</v>
      </c>
      <c r="H466" s="224">
        <v>1</v>
      </c>
      <c r="I466" s="225"/>
      <c r="J466" s="226">
        <f>ROUND(I466*H466,2)</f>
        <v>0</v>
      </c>
      <c r="K466" s="227"/>
      <c r="L466" s="45"/>
      <c r="M466" s="228" t="s">
        <v>1</v>
      </c>
      <c r="N466" s="229" t="s">
        <v>40</v>
      </c>
      <c r="O466" s="92"/>
      <c r="P466" s="230">
        <f>O466*H466</f>
        <v>0</v>
      </c>
      <c r="Q466" s="230">
        <v>0</v>
      </c>
      <c r="R466" s="230">
        <f>Q466*H466</f>
        <v>0</v>
      </c>
      <c r="S466" s="230">
        <v>0</v>
      </c>
      <c r="T466" s="23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2" t="s">
        <v>236</v>
      </c>
      <c r="AT466" s="232" t="s">
        <v>135</v>
      </c>
      <c r="AU466" s="232" t="s">
        <v>133</v>
      </c>
      <c r="AY466" s="18" t="s">
        <v>132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8" t="s">
        <v>83</v>
      </c>
      <c r="BK466" s="233">
        <f>ROUND(I466*H466,2)</f>
        <v>0</v>
      </c>
      <c r="BL466" s="18" t="s">
        <v>236</v>
      </c>
      <c r="BM466" s="232" t="s">
        <v>1825</v>
      </c>
    </row>
    <row r="467" s="2" customFormat="1" ht="16.5" customHeight="1">
      <c r="A467" s="39"/>
      <c r="B467" s="40"/>
      <c r="C467" s="220" t="s">
        <v>1826</v>
      </c>
      <c r="D467" s="220" t="s">
        <v>135</v>
      </c>
      <c r="E467" s="221" t="s">
        <v>1827</v>
      </c>
      <c r="F467" s="222" t="s">
        <v>1828</v>
      </c>
      <c r="G467" s="223" t="s">
        <v>1364</v>
      </c>
      <c r="H467" s="224">
        <v>1</v>
      </c>
      <c r="I467" s="225"/>
      <c r="J467" s="226">
        <f>ROUND(I467*H467,2)</f>
        <v>0</v>
      </c>
      <c r="K467" s="227"/>
      <c r="L467" s="45"/>
      <c r="M467" s="228" t="s">
        <v>1</v>
      </c>
      <c r="N467" s="229" t="s">
        <v>40</v>
      </c>
      <c r="O467" s="92"/>
      <c r="P467" s="230">
        <f>O467*H467</f>
        <v>0</v>
      </c>
      <c r="Q467" s="230">
        <v>0</v>
      </c>
      <c r="R467" s="230">
        <f>Q467*H467</f>
        <v>0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236</v>
      </c>
      <c r="AT467" s="232" t="s">
        <v>135</v>
      </c>
      <c r="AU467" s="232" t="s">
        <v>133</v>
      </c>
      <c r="AY467" s="18" t="s">
        <v>132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83</v>
      </c>
      <c r="BK467" s="233">
        <f>ROUND(I467*H467,2)</f>
        <v>0</v>
      </c>
      <c r="BL467" s="18" t="s">
        <v>236</v>
      </c>
      <c r="BM467" s="232" t="s">
        <v>1829</v>
      </c>
    </row>
    <row r="468" s="2" customFormat="1" ht="16.5" customHeight="1">
      <c r="A468" s="39"/>
      <c r="B468" s="40"/>
      <c r="C468" s="220" t="s">
        <v>1830</v>
      </c>
      <c r="D468" s="220" t="s">
        <v>135</v>
      </c>
      <c r="E468" s="221" t="s">
        <v>1831</v>
      </c>
      <c r="F468" s="222" t="s">
        <v>1832</v>
      </c>
      <c r="G468" s="223" t="s">
        <v>1364</v>
      </c>
      <c r="H468" s="224">
        <v>1</v>
      </c>
      <c r="I468" s="225"/>
      <c r="J468" s="226">
        <f>ROUND(I468*H468,2)</f>
        <v>0</v>
      </c>
      <c r="K468" s="227"/>
      <c r="L468" s="45"/>
      <c r="M468" s="228" t="s">
        <v>1</v>
      </c>
      <c r="N468" s="229" t="s">
        <v>40</v>
      </c>
      <c r="O468" s="92"/>
      <c r="P468" s="230">
        <f>O468*H468</f>
        <v>0</v>
      </c>
      <c r="Q468" s="230">
        <v>0</v>
      </c>
      <c r="R468" s="230">
        <f>Q468*H468</f>
        <v>0</v>
      </c>
      <c r="S468" s="230">
        <v>0</v>
      </c>
      <c r="T468" s="23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2" t="s">
        <v>236</v>
      </c>
      <c r="AT468" s="232" t="s">
        <v>135</v>
      </c>
      <c r="AU468" s="232" t="s">
        <v>133</v>
      </c>
      <c r="AY468" s="18" t="s">
        <v>132</v>
      </c>
      <c r="BE468" s="233">
        <f>IF(N468="základní",J468,0)</f>
        <v>0</v>
      </c>
      <c r="BF468" s="233">
        <f>IF(N468="snížená",J468,0)</f>
        <v>0</v>
      </c>
      <c r="BG468" s="233">
        <f>IF(N468="zákl. přenesená",J468,0)</f>
        <v>0</v>
      </c>
      <c r="BH468" s="233">
        <f>IF(N468="sníž. přenesená",J468,0)</f>
        <v>0</v>
      </c>
      <c r="BI468" s="233">
        <f>IF(N468="nulová",J468,0)</f>
        <v>0</v>
      </c>
      <c r="BJ468" s="18" t="s">
        <v>83</v>
      </c>
      <c r="BK468" s="233">
        <f>ROUND(I468*H468,2)</f>
        <v>0</v>
      </c>
      <c r="BL468" s="18" t="s">
        <v>236</v>
      </c>
      <c r="BM468" s="232" t="s">
        <v>1833</v>
      </c>
    </row>
    <row r="469" s="2" customFormat="1" ht="24.15" customHeight="1">
      <c r="A469" s="39"/>
      <c r="B469" s="40"/>
      <c r="C469" s="220" t="s">
        <v>1834</v>
      </c>
      <c r="D469" s="220" t="s">
        <v>135</v>
      </c>
      <c r="E469" s="221" t="s">
        <v>1835</v>
      </c>
      <c r="F469" s="222" t="s">
        <v>1836</v>
      </c>
      <c r="G469" s="223" t="s">
        <v>1426</v>
      </c>
      <c r="H469" s="224">
        <v>3</v>
      </c>
      <c r="I469" s="225"/>
      <c r="J469" s="226">
        <f>ROUND(I469*H469,2)</f>
        <v>0</v>
      </c>
      <c r="K469" s="227"/>
      <c r="L469" s="45"/>
      <c r="M469" s="228" t="s">
        <v>1</v>
      </c>
      <c r="N469" s="229" t="s">
        <v>40</v>
      </c>
      <c r="O469" s="92"/>
      <c r="P469" s="230">
        <f>O469*H469</f>
        <v>0</v>
      </c>
      <c r="Q469" s="230">
        <v>0</v>
      </c>
      <c r="R469" s="230">
        <f>Q469*H469</f>
        <v>0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236</v>
      </c>
      <c r="AT469" s="232" t="s">
        <v>135</v>
      </c>
      <c r="AU469" s="232" t="s">
        <v>133</v>
      </c>
      <c r="AY469" s="18" t="s">
        <v>132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83</v>
      </c>
      <c r="BK469" s="233">
        <f>ROUND(I469*H469,2)</f>
        <v>0</v>
      </c>
      <c r="BL469" s="18" t="s">
        <v>236</v>
      </c>
      <c r="BM469" s="232" t="s">
        <v>1837</v>
      </c>
    </row>
    <row r="470" s="2" customFormat="1" ht="16.5" customHeight="1">
      <c r="A470" s="39"/>
      <c r="B470" s="40"/>
      <c r="C470" s="220" t="s">
        <v>1838</v>
      </c>
      <c r="D470" s="220" t="s">
        <v>135</v>
      </c>
      <c r="E470" s="221" t="s">
        <v>1839</v>
      </c>
      <c r="F470" s="222" t="s">
        <v>1840</v>
      </c>
      <c r="G470" s="223" t="s">
        <v>1364</v>
      </c>
      <c r="H470" s="224">
        <v>1</v>
      </c>
      <c r="I470" s="225"/>
      <c r="J470" s="226">
        <f>ROUND(I470*H470,2)</f>
        <v>0</v>
      </c>
      <c r="K470" s="227"/>
      <c r="L470" s="45"/>
      <c r="M470" s="228" t="s">
        <v>1</v>
      </c>
      <c r="N470" s="229" t="s">
        <v>40</v>
      </c>
      <c r="O470" s="92"/>
      <c r="P470" s="230">
        <f>O470*H470</f>
        <v>0</v>
      </c>
      <c r="Q470" s="230">
        <v>0</v>
      </c>
      <c r="R470" s="230">
        <f>Q470*H470</f>
        <v>0</v>
      </c>
      <c r="S470" s="230">
        <v>0</v>
      </c>
      <c r="T470" s="23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2" t="s">
        <v>236</v>
      </c>
      <c r="AT470" s="232" t="s">
        <v>135</v>
      </c>
      <c r="AU470" s="232" t="s">
        <v>133</v>
      </c>
      <c r="AY470" s="18" t="s">
        <v>132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8" t="s">
        <v>83</v>
      </c>
      <c r="BK470" s="233">
        <f>ROUND(I470*H470,2)</f>
        <v>0</v>
      </c>
      <c r="BL470" s="18" t="s">
        <v>236</v>
      </c>
      <c r="BM470" s="232" t="s">
        <v>1841</v>
      </c>
    </row>
    <row r="471" s="2" customFormat="1" ht="16.5" customHeight="1">
      <c r="A471" s="39"/>
      <c r="B471" s="40"/>
      <c r="C471" s="220" t="s">
        <v>1842</v>
      </c>
      <c r="D471" s="220" t="s">
        <v>135</v>
      </c>
      <c r="E471" s="221" t="s">
        <v>1843</v>
      </c>
      <c r="F471" s="222" t="s">
        <v>1844</v>
      </c>
      <c r="G471" s="223" t="s">
        <v>1364</v>
      </c>
      <c r="H471" s="224">
        <v>1</v>
      </c>
      <c r="I471" s="225"/>
      <c r="J471" s="226">
        <f>ROUND(I471*H471,2)</f>
        <v>0</v>
      </c>
      <c r="K471" s="227"/>
      <c r="L471" s="45"/>
      <c r="M471" s="228" t="s">
        <v>1</v>
      </c>
      <c r="N471" s="229" t="s">
        <v>40</v>
      </c>
      <c r="O471" s="92"/>
      <c r="P471" s="230">
        <f>O471*H471</f>
        <v>0</v>
      </c>
      <c r="Q471" s="230">
        <v>0</v>
      </c>
      <c r="R471" s="230">
        <f>Q471*H471</f>
        <v>0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236</v>
      </c>
      <c r="AT471" s="232" t="s">
        <v>135</v>
      </c>
      <c r="AU471" s="232" t="s">
        <v>133</v>
      </c>
      <c r="AY471" s="18" t="s">
        <v>132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83</v>
      </c>
      <c r="BK471" s="233">
        <f>ROUND(I471*H471,2)</f>
        <v>0</v>
      </c>
      <c r="BL471" s="18" t="s">
        <v>236</v>
      </c>
      <c r="BM471" s="232" t="s">
        <v>1845</v>
      </c>
    </row>
    <row r="472" s="2" customFormat="1" ht="24.15" customHeight="1">
      <c r="A472" s="39"/>
      <c r="B472" s="40"/>
      <c r="C472" s="220" t="s">
        <v>1846</v>
      </c>
      <c r="D472" s="220" t="s">
        <v>135</v>
      </c>
      <c r="E472" s="221" t="s">
        <v>1847</v>
      </c>
      <c r="F472" s="222" t="s">
        <v>1848</v>
      </c>
      <c r="G472" s="223" t="s">
        <v>1364</v>
      </c>
      <c r="H472" s="224">
        <v>1</v>
      </c>
      <c r="I472" s="225"/>
      <c r="J472" s="226">
        <f>ROUND(I472*H472,2)</f>
        <v>0</v>
      </c>
      <c r="K472" s="227"/>
      <c r="L472" s="45"/>
      <c r="M472" s="228" t="s">
        <v>1</v>
      </c>
      <c r="N472" s="229" t="s">
        <v>40</v>
      </c>
      <c r="O472" s="92"/>
      <c r="P472" s="230">
        <f>O472*H472</f>
        <v>0</v>
      </c>
      <c r="Q472" s="230">
        <v>0</v>
      </c>
      <c r="R472" s="230">
        <f>Q472*H472</f>
        <v>0</v>
      </c>
      <c r="S472" s="230">
        <v>0</v>
      </c>
      <c r="T472" s="231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2" t="s">
        <v>236</v>
      </c>
      <c r="AT472" s="232" t="s">
        <v>135</v>
      </c>
      <c r="AU472" s="232" t="s">
        <v>133</v>
      </c>
      <c r="AY472" s="18" t="s">
        <v>132</v>
      </c>
      <c r="BE472" s="233">
        <f>IF(N472="základní",J472,0)</f>
        <v>0</v>
      </c>
      <c r="BF472" s="233">
        <f>IF(N472="snížená",J472,0)</f>
        <v>0</v>
      </c>
      <c r="BG472" s="233">
        <f>IF(N472="zákl. přenesená",J472,0)</f>
        <v>0</v>
      </c>
      <c r="BH472" s="233">
        <f>IF(N472="sníž. přenesená",J472,0)</f>
        <v>0</v>
      </c>
      <c r="BI472" s="233">
        <f>IF(N472="nulová",J472,0)</f>
        <v>0</v>
      </c>
      <c r="BJ472" s="18" t="s">
        <v>83</v>
      </c>
      <c r="BK472" s="233">
        <f>ROUND(I472*H472,2)</f>
        <v>0</v>
      </c>
      <c r="BL472" s="18" t="s">
        <v>236</v>
      </c>
      <c r="BM472" s="232" t="s">
        <v>1849</v>
      </c>
    </row>
    <row r="473" s="12" customFormat="1" ht="20.88" customHeight="1">
      <c r="A473" s="12"/>
      <c r="B473" s="204"/>
      <c r="C473" s="205"/>
      <c r="D473" s="206" t="s">
        <v>74</v>
      </c>
      <c r="E473" s="218" t="s">
        <v>1850</v>
      </c>
      <c r="F473" s="218" t="s">
        <v>1851</v>
      </c>
      <c r="G473" s="205"/>
      <c r="H473" s="205"/>
      <c r="I473" s="208"/>
      <c r="J473" s="219">
        <f>BK473</f>
        <v>0</v>
      </c>
      <c r="K473" s="205"/>
      <c r="L473" s="210"/>
      <c r="M473" s="211"/>
      <c r="N473" s="212"/>
      <c r="O473" s="212"/>
      <c r="P473" s="213">
        <f>SUM(P474:P490)</f>
        <v>0</v>
      </c>
      <c r="Q473" s="212"/>
      <c r="R473" s="213">
        <f>SUM(R474:R490)</f>
        <v>0</v>
      </c>
      <c r="S473" s="212"/>
      <c r="T473" s="214">
        <f>SUM(T474:T490)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5" t="s">
        <v>85</v>
      </c>
      <c r="AT473" s="216" t="s">
        <v>74</v>
      </c>
      <c r="AU473" s="216" t="s">
        <v>85</v>
      </c>
      <c r="AY473" s="215" t="s">
        <v>132</v>
      </c>
      <c r="BK473" s="217">
        <f>SUM(BK474:BK490)</f>
        <v>0</v>
      </c>
    </row>
    <row r="474" s="2" customFormat="1" ht="37.8" customHeight="1">
      <c r="A474" s="39"/>
      <c r="B474" s="40"/>
      <c r="C474" s="220" t="s">
        <v>1852</v>
      </c>
      <c r="D474" s="220" t="s">
        <v>135</v>
      </c>
      <c r="E474" s="221" t="s">
        <v>1853</v>
      </c>
      <c r="F474" s="222" t="s">
        <v>1854</v>
      </c>
      <c r="G474" s="223" t="s">
        <v>1246</v>
      </c>
      <c r="H474" s="224">
        <v>1</v>
      </c>
      <c r="I474" s="225"/>
      <c r="J474" s="226">
        <f>ROUND(I474*H474,2)</f>
        <v>0</v>
      </c>
      <c r="K474" s="227"/>
      <c r="L474" s="45"/>
      <c r="M474" s="228" t="s">
        <v>1</v>
      </c>
      <c r="N474" s="229" t="s">
        <v>40</v>
      </c>
      <c r="O474" s="92"/>
      <c r="P474" s="230">
        <f>O474*H474</f>
        <v>0</v>
      </c>
      <c r="Q474" s="230">
        <v>0</v>
      </c>
      <c r="R474" s="230">
        <f>Q474*H474</f>
        <v>0</v>
      </c>
      <c r="S474" s="230">
        <v>0</v>
      </c>
      <c r="T474" s="23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2" t="s">
        <v>236</v>
      </c>
      <c r="AT474" s="232" t="s">
        <v>135</v>
      </c>
      <c r="AU474" s="232" t="s">
        <v>133</v>
      </c>
      <c r="AY474" s="18" t="s">
        <v>132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8" t="s">
        <v>83</v>
      </c>
      <c r="BK474" s="233">
        <f>ROUND(I474*H474,2)</f>
        <v>0</v>
      </c>
      <c r="BL474" s="18" t="s">
        <v>236</v>
      </c>
      <c r="BM474" s="232" t="s">
        <v>1855</v>
      </c>
    </row>
    <row r="475" s="2" customFormat="1" ht="37.8" customHeight="1">
      <c r="A475" s="39"/>
      <c r="B475" s="40"/>
      <c r="C475" s="220" t="s">
        <v>1856</v>
      </c>
      <c r="D475" s="220" t="s">
        <v>135</v>
      </c>
      <c r="E475" s="221" t="s">
        <v>1857</v>
      </c>
      <c r="F475" s="222" t="s">
        <v>1858</v>
      </c>
      <c r="G475" s="223" t="s">
        <v>1246</v>
      </c>
      <c r="H475" s="224">
        <v>1</v>
      </c>
      <c r="I475" s="225"/>
      <c r="J475" s="226">
        <f>ROUND(I475*H475,2)</f>
        <v>0</v>
      </c>
      <c r="K475" s="227"/>
      <c r="L475" s="45"/>
      <c r="M475" s="228" t="s">
        <v>1</v>
      </c>
      <c r="N475" s="229" t="s">
        <v>40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236</v>
      </c>
      <c r="AT475" s="232" t="s">
        <v>135</v>
      </c>
      <c r="AU475" s="232" t="s">
        <v>133</v>
      </c>
      <c r="AY475" s="18" t="s">
        <v>132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83</v>
      </c>
      <c r="BK475" s="233">
        <f>ROUND(I475*H475,2)</f>
        <v>0</v>
      </c>
      <c r="BL475" s="18" t="s">
        <v>236</v>
      </c>
      <c r="BM475" s="232" t="s">
        <v>1859</v>
      </c>
    </row>
    <row r="476" s="2" customFormat="1" ht="37.8" customHeight="1">
      <c r="A476" s="39"/>
      <c r="B476" s="40"/>
      <c r="C476" s="220" t="s">
        <v>1860</v>
      </c>
      <c r="D476" s="220" t="s">
        <v>135</v>
      </c>
      <c r="E476" s="221" t="s">
        <v>1861</v>
      </c>
      <c r="F476" s="222" t="s">
        <v>1862</v>
      </c>
      <c r="G476" s="223" t="s">
        <v>1246</v>
      </c>
      <c r="H476" s="224">
        <v>1</v>
      </c>
      <c r="I476" s="225"/>
      <c r="J476" s="226">
        <f>ROUND(I476*H476,2)</f>
        <v>0</v>
      </c>
      <c r="K476" s="227"/>
      <c r="L476" s="45"/>
      <c r="M476" s="228" t="s">
        <v>1</v>
      </c>
      <c r="N476" s="229" t="s">
        <v>40</v>
      </c>
      <c r="O476" s="92"/>
      <c r="P476" s="230">
        <f>O476*H476</f>
        <v>0</v>
      </c>
      <c r="Q476" s="230">
        <v>0</v>
      </c>
      <c r="R476" s="230">
        <f>Q476*H476</f>
        <v>0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236</v>
      </c>
      <c r="AT476" s="232" t="s">
        <v>135</v>
      </c>
      <c r="AU476" s="232" t="s">
        <v>133</v>
      </c>
      <c r="AY476" s="18" t="s">
        <v>132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83</v>
      </c>
      <c r="BK476" s="233">
        <f>ROUND(I476*H476,2)</f>
        <v>0</v>
      </c>
      <c r="BL476" s="18" t="s">
        <v>236</v>
      </c>
      <c r="BM476" s="232" t="s">
        <v>1863</v>
      </c>
    </row>
    <row r="477" s="2" customFormat="1" ht="16.5" customHeight="1">
      <c r="A477" s="39"/>
      <c r="B477" s="40"/>
      <c r="C477" s="220" t="s">
        <v>1864</v>
      </c>
      <c r="D477" s="220" t="s">
        <v>135</v>
      </c>
      <c r="E477" s="221" t="s">
        <v>1865</v>
      </c>
      <c r="F477" s="222" t="s">
        <v>1866</v>
      </c>
      <c r="G477" s="223" t="s">
        <v>1246</v>
      </c>
      <c r="H477" s="224">
        <v>1</v>
      </c>
      <c r="I477" s="225"/>
      <c r="J477" s="226">
        <f>ROUND(I477*H477,2)</f>
        <v>0</v>
      </c>
      <c r="K477" s="227"/>
      <c r="L477" s="45"/>
      <c r="M477" s="228" t="s">
        <v>1</v>
      </c>
      <c r="N477" s="229" t="s">
        <v>40</v>
      </c>
      <c r="O477" s="92"/>
      <c r="P477" s="230">
        <f>O477*H477</f>
        <v>0</v>
      </c>
      <c r="Q477" s="230">
        <v>0</v>
      </c>
      <c r="R477" s="230">
        <f>Q477*H477</f>
        <v>0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236</v>
      </c>
      <c r="AT477" s="232" t="s">
        <v>135</v>
      </c>
      <c r="AU477" s="232" t="s">
        <v>133</v>
      </c>
      <c r="AY477" s="18" t="s">
        <v>132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83</v>
      </c>
      <c r="BK477" s="233">
        <f>ROUND(I477*H477,2)</f>
        <v>0</v>
      </c>
      <c r="BL477" s="18" t="s">
        <v>236</v>
      </c>
      <c r="BM477" s="232" t="s">
        <v>1867</v>
      </c>
    </row>
    <row r="478" s="2" customFormat="1" ht="16.5" customHeight="1">
      <c r="A478" s="39"/>
      <c r="B478" s="40"/>
      <c r="C478" s="220" t="s">
        <v>1868</v>
      </c>
      <c r="D478" s="220" t="s">
        <v>135</v>
      </c>
      <c r="E478" s="221" t="s">
        <v>1869</v>
      </c>
      <c r="F478" s="222" t="s">
        <v>1870</v>
      </c>
      <c r="G478" s="223" t="s">
        <v>1246</v>
      </c>
      <c r="H478" s="224">
        <v>1</v>
      </c>
      <c r="I478" s="225"/>
      <c r="J478" s="226">
        <f>ROUND(I478*H478,2)</f>
        <v>0</v>
      </c>
      <c r="K478" s="227"/>
      <c r="L478" s="45"/>
      <c r="M478" s="228" t="s">
        <v>1</v>
      </c>
      <c r="N478" s="229" t="s">
        <v>40</v>
      </c>
      <c r="O478" s="92"/>
      <c r="P478" s="230">
        <f>O478*H478</f>
        <v>0</v>
      </c>
      <c r="Q478" s="230">
        <v>0</v>
      </c>
      <c r="R478" s="230">
        <f>Q478*H478</f>
        <v>0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236</v>
      </c>
      <c r="AT478" s="232" t="s">
        <v>135</v>
      </c>
      <c r="AU478" s="232" t="s">
        <v>133</v>
      </c>
      <c r="AY478" s="18" t="s">
        <v>132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83</v>
      </c>
      <c r="BK478" s="233">
        <f>ROUND(I478*H478,2)</f>
        <v>0</v>
      </c>
      <c r="BL478" s="18" t="s">
        <v>236</v>
      </c>
      <c r="BM478" s="232" t="s">
        <v>1871</v>
      </c>
    </row>
    <row r="479" s="2" customFormat="1" ht="16.5" customHeight="1">
      <c r="A479" s="39"/>
      <c r="B479" s="40"/>
      <c r="C479" s="220" t="s">
        <v>1872</v>
      </c>
      <c r="D479" s="220" t="s">
        <v>135</v>
      </c>
      <c r="E479" s="221" t="s">
        <v>1458</v>
      </c>
      <c r="F479" s="222" t="s">
        <v>1459</v>
      </c>
      <c r="G479" s="223" t="s">
        <v>1246</v>
      </c>
      <c r="H479" s="224">
        <v>1</v>
      </c>
      <c r="I479" s="225"/>
      <c r="J479" s="226">
        <f>ROUND(I479*H479,2)</f>
        <v>0</v>
      </c>
      <c r="K479" s="227"/>
      <c r="L479" s="45"/>
      <c r="M479" s="228" t="s">
        <v>1</v>
      </c>
      <c r="N479" s="229" t="s">
        <v>40</v>
      </c>
      <c r="O479" s="92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236</v>
      </c>
      <c r="AT479" s="232" t="s">
        <v>135</v>
      </c>
      <c r="AU479" s="232" t="s">
        <v>133</v>
      </c>
      <c r="AY479" s="18" t="s">
        <v>132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83</v>
      </c>
      <c r="BK479" s="233">
        <f>ROUND(I479*H479,2)</f>
        <v>0</v>
      </c>
      <c r="BL479" s="18" t="s">
        <v>236</v>
      </c>
      <c r="BM479" s="232" t="s">
        <v>1873</v>
      </c>
    </row>
    <row r="480" s="2" customFormat="1" ht="16.5" customHeight="1">
      <c r="A480" s="39"/>
      <c r="B480" s="40"/>
      <c r="C480" s="220" t="s">
        <v>1874</v>
      </c>
      <c r="D480" s="220" t="s">
        <v>135</v>
      </c>
      <c r="E480" s="221" t="s">
        <v>1875</v>
      </c>
      <c r="F480" s="222" t="s">
        <v>1876</v>
      </c>
      <c r="G480" s="223" t="s">
        <v>1246</v>
      </c>
      <c r="H480" s="224">
        <v>1</v>
      </c>
      <c r="I480" s="225"/>
      <c r="J480" s="226">
        <f>ROUND(I480*H480,2)</f>
        <v>0</v>
      </c>
      <c r="K480" s="227"/>
      <c r="L480" s="45"/>
      <c r="M480" s="228" t="s">
        <v>1</v>
      </c>
      <c r="N480" s="229" t="s">
        <v>40</v>
      </c>
      <c r="O480" s="92"/>
      <c r="P480" s="230">
        <f>O480*H480</f>
        <v>0</v>
      </c>
      <c r="Q480" s="230">
        <v>0</v>
      </c>
      <c r="R480" s="230">
        <f>Q480*H480</f>
        <v>0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236</v>
      </c>
      <c r="AT480" s="232" t="s">
        <v>135</v>
      </c>
      <c r="AU480" s="232" t="s">
        <v>133</v>
      </c>
      <c r="AY480" s="18" t="s">
        <v>132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8" t="s">
        <v>83</v>
      </c>
      <c r="BK480" s="233">
        <f>ROUND(I480*H480,2)</f>
        <v>0</v>
      </c>
      <c r="BL480" s="18" t="s">
        <v>236</v>
      </c>
      <c r="BM480" s="232" t="s">
        <v>1877</v>
      </c>
    </row>
    <row r="481" s="2" customFormat="1" ht="16.5" customHeight="1">
      <c r="A481" s="39"/>
      <c r="B481" s="40"/>
      <c r="C481" s="220" t="s">
        <v>1878</v>
      </c>
      <c r="D481" s="220" t="s">
        <v>135</v>
      </c>
      <c r="E481" s="221" t="s">
        <v>1879</v>
      </c>
      <c r="F481" s="222" t="s">
        <v>1880</v>
      </c>
      <c r="G481" s="223" t="s">
        <v>1246</v>
      </c>
      <c r="H481" s="224">
        <v>1</v>
      </c>
      <c r="I481" s="225"/>
      <c r="J481" s="226">
        <f>ROUND(I481*H481,2)</f>
        <v>0</v>
      </c>
      <c r="K481" s="227"/>
      <c r="L481" s="45"/>
      <c r="M481" s="228" t="s">
        <v>1</v>
      </c>
      <c r="N481" s="229" t="s">
        <v>40</v>
      </c>
      <c r="O481" s="92"/>
      <c r="P481" s="230">
        <f>O481*H481</f>
        <v>0</v>
      </c>
      <c r="Q481" s="230">
        <v>0</v>
      </c>
      <c r="R481" s="230">
        <f>Q481*H481</f>
        <v>0</v>
      </c>
      <c r="S481" s="230">
        <v>0</v>
      </c>
      <c r="T481" s="23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236</v>
      </c>
      <c r="AT481" s="232" t="s">
        <v>135</v>
      </c>
      <c r="AU481" s="232" t="s">
        <v>133</v>
      </c>
      <c r="AY481" s="18" t="s">
        <v>132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83</v>
      </c>
      <c r="BK481" s="233">
        <f>ROUND(I481*H481,2)</f>
        <v>0</v>
      </c>
      <c r="BL481" s="18" t="s">
        <v>236</v>
      </c>
      <c r="BM481" s="232" t="s">
        <v>1881</v>
      </c>
    </row>
    <row r="482" s="2" customFormat="1" ht="16.5" customHeight="1">
      <c r="A482" s="39"/>
      <c r="B482" s="40"/>
      <c r="C482" s="220" t="s">
        <v>1882</v>
      </c>
      <c r="D482" s="220" t="s">
        <v>135</v>
      </c>
      <c r="E482" s="221" t="s">
        <v>1883</v>
      </c>
      <c r="F482" s="222" t="s">
        <v>1884</v>
      </c>
      <c r="G482" s="223" t="s">
        <v>1246</v>
      </c>
      <c r="H482" s="224">
        <v>1</v>
      </c>
      <c r="I482" s="225"/>
      <c r="J482" s="226">
        <f>ROUND(I482*H482,2)</f>
        <v>0</v>
      </c>
      <c r="K482" s="227"/>
      <c r="L482" s="45"/>
      <c r="M482" s="228" t="s">
        <v>1</v>
      </c>
      <c r="N482" s="229" t="s">
        <v>40</v>
      </c>
      <c r="O482" s="92"/>
      <c r="P482" s="230">
        <f>O482*H482</f>
        <v>0</v>
      </c>
      <c r="Q482" s="230">
        <v>0</v>
      </c>
      <c r="R482" s="230">
        <f>Q482*H482</f>
        <v>0</v>
      </c>
      <c r="S482" s="230">
        <v>0</v>
      </c>
      <c r="T482" s="23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2" t="s">
        <v>236</v>
      </c>
      <c r="AT482" s="232" t="s">
        <v>135</v>
      </c>
      <c r="AU482" s="232" t="s">
        <v>133</v>
      </c>
      <c r="AY482" s="18" t="s">
        <v>132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8" t="s">
        <v>83</v>
      </c>
      <c r="BK482" s="233">
        <f>ROUND(I482*H482,2)</f>
        <v>0</v>
      </c>
      <c r="BL482" s="18" t="s">
        <v>236</v>
      </c>
      <c r="BM482" s="232" t="s">
        <v>1885</v>
      </c>
    </row>
    <row r="483" s="2" customFormat="1" ht="16.5" customHeight="1">
      <c r="A483" s="39"/>
      <c r="B483" s="40"/>
      <c r="C483" s="220" t="s">
        <v>1886</v>
      </c>
      <c r="D483" s="220" t="s">
        <v>135</v>
      </c>
      <c r="E483" s="221" t="s">
        <v>1887</v>
      </c>
      <c r="F483" s="222" t="s">
        <v>1888</v>
      </c>
      <c r="G483" s="223" t="s">
        <v>1246</v>
      </c>
      <c r="H483" s="224">
        <v>1</v>
      </c>
      <c r="I483" s="225"/>
      <c r="J483" s="226">
        <f>ROUND(I483*H483,2)</f>
        <v>0</v>
      </c>
      <c r="K483" s="227"/>
      <c r="L483" s="45"/>
      <c r="M483" s="228" t="s">
        <v>1</v>
      </c>
      <c r="N483" s="229" t="s">
        <v>40</v>
      </c>
      <c r="O483" s="92"/>
      <c r="P483" s="230">
        <f>O483*H483</f>
        <v>0</v>
      </c>
      <c r="Q483" s="230">
        <v>0</v>
      </c>
      <c r="R483" s="230">
        <f>Q483*H483</f>
        <v>0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236</v>
      </c>
      <c r="AT483" s="232" t="s">
        <v>135</v>
      </c>
      <c r="AU483" s="232" t="s">
        <v>133</v>
      </c>
      <c r="AY483" s="18" t="s">
        <v>132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83</v>
      </c>
      <c r="BK483" s="233">
        <f>ROUND(I483*H483,2)</f>
        <v>0</v>
      </c>
      <c r="BL483" s="18" t="s">
        <v>236</v>
      </c>
      <c r="BM483" s="232" t="s">
        <v>1889</v>
      </c>
    </row>
    <row r="484" s="2" customFormat="1" ht="16.5" customHeight="1">
      <c r="A484" s="39"/>
      <c r="B484" s="40"/>
      <c r="C484" s="220" t="s">
        <v>1890</v>
      </c>
      <c r="D484" s="220" t="s">
        <v>135</v>
      </c>
      <c r="E484" s="221" t="s">
        <v>1891</v>
      </c>
      <c r="F484" s="222" t="s">
        <v>1892</v>
      </c>
      <c r="G484" s="223" t="s">
        <v>1246</v>
      </c>
      <c r="H484" s="224">
        <v>1</v>
      </c>
      <c r="I484" s="225"/>
      <c r="J484" s="226">
        <f>ROUND(I484*H484,2)</f>
        <v>0</v>
      </c>
      <c r="K484" s="227"/>
      <c r="L484" s="45"/>
      <c r="M484" s="228" t="s">
        <v>1</v>
      </c>
      <c r="N484" s="229" t="s">
        <v>40</v>
      </c>
      <c r="O484" s="92"/>
      <c r="P484" s="230">
        <f>O484*H484</f>
        <v>0</v>
      </c>
      <c r="Q484" s="230">
        <v>0</v>
      </c>
      <c r="R484" s="230">
        <f>Q484*H484</f>
        <v>0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236</v>
      </c>
      <c r="AT484" s="232" t="s">
        <v>135</v>
      </c>
      <c r="AU484" s="232" t="s">
        <v>133</v>
      </c>
      <c r="AY484" s="18" t="s">
        <v>132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83</v>
      </c>
      <c r="BK484" s="233">
        <f>ROUND(I484*H484,2)</f>
        <v>0</v>
      </c>
      <c r="BL484" s="18" t="s">
        <v>236</v>
      </c>
      <c r="BM484" s="232" t="s">
        <v>1893</v>
      </c>
    </row>
    <row r="485" s="2" customFormat="1" ht="16.5" customHeight="1">
      <c r="A485" s="39"/>
      <c r="B485" s="40"/>
      <c r="C485" s="220" t="s">
        <v>1894</v>
      </c>
      <c r="D485" s="220" t="s">
        <v>135</v>
      </c>
      <c r="E485" s="221" t="s">
        <v>1895</v>
      </c>
      <c r="F485" s="222" t="s">
        <v>1476</v>
      </c>
      <c r="G485" s="223" t="s">
        <v>1246</v>
      </c>
      <c r="H485" s="224">
        <v>1</v>
      </c>
      <c r="I485" s="225"/>
      <c r="J485" s="226">
        <f>ROUND(I485*H485,2)</f>
        <v>0</v>
      </c>
      <c r="K485" s="227"/>
      <c r="L485" s="45"/>
      <c r="M485" s="228" t="s">
        <v>1</v>
      </c>
      <c r="N485" s="229" t="s">
        <v>40</v>
      </c>
      <c r="O485" s="92"/>
      <c r="P485" s="230">
        <f>O485*H485</f>
        <v>0</v>
      </c>
      <c r="Q485" s="230">
        <v>0</v>
      </c>
      <c r="R485" s="230">
        <f>Q485*H485</f>
        <v>0</v>
      </c>
      <c r="S485" s="230">
        <v>0</v>
      </c>
      <c r="T485" s="23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2" t="s">
        <v>236</v>
      </c>
      <c r="AT485" s="232" t="s">
        <v>135</v>
      </c>
      <c r="AU485" s="232" t="s">
        <v>133</v>
      </c>
      <c r="AY485" s="18" t="s">
        <v>132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18" t="s">
        <v>83</v>
      </c>
      <c r="BK485" s="233">
        <f>ROUND(I485*H485,2)</f>
        <v>0</v>
      </c>
      <c r="BL485" s="18" t="s">
        <v>236</v>
      </c>
      <c r="BM485" s="232" t="s">
        <v>1896</v>
      </c>
    </row>
    <row r="486" s="2" customFormat="1" ht="16.5" customHeight="1">
      <c r="A486" s="39"/>
      <c r="B486" s="40"/>
      <c r="C486" s="220" t="s">
        <v>1897</v>
      </c>
      <c r="D486" s="220" t="s">
        <v>135</v>
      </c>
      <c r="E486" s="221" t="s">
        <v>1898</v>
      </c>
      <c r="F486" s="222" t="s">
        <v>1899</v>
      </c>
      <c r="G486" s="223" t="s">
        <v>1246</v>
      </c>
      <c r="H486" s="224">
        <v>1</v>
      </c>
      <c r="I486" s="225"/>
      <c r="J486" s="226">
        <f>ROUND(I486*H486,2)</f>
        <v>0</v>
      </c>
      <c r="K486" s="227"/>
      <c r="L486" s="45"/>
      <c r="M486" s="228" t="s">
        <v>1</v>
      </c>
      <c r="N486" s="229" t="s">
        <v>40</v>
      </c>
      <c r="O486" s="92"/>
      <c r="P486" s="230">
        <f>O486*H486</f>
        <v>0</v>
      </c>
      <c r="Q486" s="230">
        <v>0</v>
      </c>
      <c r="R486" s="230">
        <f>Q486*H486</f>
        <v>0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236</v>
      </c>
      <c r="AT486" s="232" t="s">
        <v>135</v>
      </c>
      <c r="AU486" s="232" t="s">
        <v>133</v>
      </c>
      <c r="AY486" s="18" t="s">
        <v>132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83</v>
      </c>
      <c r="BK486" s="233">
        <f>ROUND(I486*H486,2)</f>
        <v>0</v>
      </c>
      <c r="BL486" s="18" t="s">
        <v>236</v>
      </c>
      <c r="BM486" s="232" t="s">
        <v>1900</v>
      </c>
    </row>
    <row r="487" s="2" customFormat="1" ht="16.5" customHeight="1">
      <c r="A487" s="39"/>
      <c r="B487" s="40"/>
      <c r="C487" s="220" t="s">
        <v>1901</v>
      </c>
      <c r="D487" s="220" t="s">
        <v>135</v>
      </c>
      <c r="E487" s="221" t="s">
        <v>1902</v>
      </c>
      <c r="F487" s="222" t="s">
        <v>1482</v>
      </c>
      <c r="G487" s="223" t="s">
        <v>1246</v>
      </c>
      <c r="H487" s="224">
        <v>1</v>
      </c>
      <c r="I487" s="225"/>
      <c r="J487" s="226">
        <f>ROUND(I487*H487,2)</f>
        <v>0</v>
      </c>
      <c r="K487" s="227"/>
      <c r="L487" s="45"/>
      <c r="M487" s="228" t="s">
        <v>1</v>
      </c>
      <c r="N487" s="229" t="s">
        <v>40</v>
      </c>
      <c r="O487" s="92"/>
      <c r="P487" s="230">
        <f>O487*H487</f>
        <v>0</v>
      </c>
      <c r="Q487" s="230">
        <v>0</v>
      </c>
      <c r="R487" s="230">
        <f>Q487*H487</f>
        <v>0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236</v>
      </c>
      <c r="AT487" s="232" t="s">
        <v>135</v>
      </c>
      <c r="AU487" s="232" t="s">
        <v>133</v>
      </c>
      <c r="AY487" s="18" t="s">
        <v>132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8" t="s">
        <v>83</v>
      </c>
      <c r="BK487" s="233">
        <f>ROUND(I487*H487,2)</f>
        <v>0</v>
      </c>
      <c r="BL487" s="18" t="s">
        <v>236</v>
      </c>
      <c r="BM487" s="232" t="s">
        <v>1903</v>
      </c>
    </row>
    <row r="488" s="2" customFormat="1" ht="16.5" customHeight="1">
      <c r="A488" s="39"/>
      <c r="B488" s="40"/>
      <c r="C488" s="220" t="s">
        <v>1904</v>
      </c>
      <c r="D488" s="220" t="s">
        <v>135</v>
      </c>
      <c r="E488" s="221" t="s">
        <v>1905</v>
      </c>
      <c r="F488" s="222" t="s">
        <v>1906</v>
      </c>
      <c r="G488" s="223" t="s">
        <v>1246</v>
      </c>
      <c r="H488" s="224">
        <v>1</v>
      </c>
      <c r="I488" s="225"/>
      <c r="J488" s="226">
        <f>ROUND(I488*H488,2)</f>
        <v>0</v>
      </c>
      <c r="K488" s="227"/>
      <c r="L488" s="45"/>
      <c r="M488" s="228" t="s">
        <v>1</v>
      </c>
      <c r="N488" s="229" t="s">
        <v>40</v>
      </c>
      <c r="O488" s="92"/>
      <c r="P488" s="230">
        <f>O488*H488</f>
        <v>0</v>
      </c>
      <c r="Q488" s="230">
        <v>0</v>
      </c>
      <c r="R488" s="230">
        <f>Q488*H488</f>
        <v>0</v>
      </c>
      <c r="S488" s="230">
        <v>0</v>
      </c>
      <c r="T488" s="23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2" t="s">
        <v>236</v>
      </c>
      <c r="AT488" s="232" t="s">
        <v>135</v>
      </c>
      <c r="AU488" s="232" t="s">
        <v>133</v>
      </c>
      <c r="AY488" s="18" t="s">
        <v>132</v>
      </c>
      <c r="BE488" s="233">
        <f>IF(N488="základní",J488,0)</f>
        <v>0</v>
      </c>
      <c r="BF488" s="233">
        <f>IF(N488="snížená",J488,0)</f>
        <v>0</v>
      </c>
      <c r="BG488" s="233">
        <f>IF(N488="zákl. přenesená",J488,0)</f>
        <v>0</v>
      </c>
      <c r="BH488" s="233">
        <f>IF(N488="sníž. přenesená",J488,0)</f>
        <v>0</v>
      </c>
      <c r="BI488" s="233">
        <f>IF(N488="nulová",J488,0)</f>
        <v>0</v>
      </c>
      <c r="BJ488" s="18" t="s">
        <v>83</v>
      </c>
      <c r="BK488" s="233">
        <f>ROUND(I488*H488,2)</f>
        <v>0</v>
      </c>
      <c r="BL488" s="18" t="s">
        <v>236</v>
      </c>
      <c r="BM488" s="232" t="s">
        <v>1907</v>
      </c>
    </row>
    <row r="489" s="2" customFormat="1" ht="33" customHeight="1">
      <c r="A489" s="39"/>
      <c r="B489" s="40"/>
      <c r="C489" s="220" t="s">
        <v>1908</v>
      </c>
      <c r="D489" s="220" t="s">
        <v>135</v>
      </c>
      <c r="E489" s="221" t="s">
        <v>1909</v>
      </c>
      <c r="F489" s="222" t="s">
        <v>1910</v>
      </c>
      <c r="G489" s="223" t="s">
        <v>1246</v>
      </c>
      <c r="H489" s="224">
        <v>1</v>
      </c>
      <c r="I489" s="225"/>
      <c r="J489" s="226">
        <f>ROUND(I489*H489,2)</f>
        <v>0</v>
      </c>
      <c r="K489" s="227"/>
      <c r="L489" s="45"/>
      <c r="M489" s="228" t="s">
        <v>1</v>
      </c>
      <c r="N489" s="229" t="s">
        <v>40</v>
      </c>
      <c r="O489" s="92"/>
      <c r="P489" s="230">
        <f>O489*H489</f>
        <v>0</v>
      </c>
      <c r="Q489" s="230">
        <v>0</v>
      </c>
      <c r="R489" s="230">
        <f>Q489*H489</f>
        <v>0</v>
      </c>
      <c r="S489" s="230">
        <v>0</v>
      </c>
      <c r="T489" s="23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2" t="s">
        <v>236</v>
      </c>
      <c r="AT489" s="232" t="s">
        <v>135</v>
      </c>
      <c r="AU489" s="232" t="s">
        <v>133</v>
      </c>
      <c r="AY489" s="18" t="s">
        <v>132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8" t="s">
        <v>83</v>
      </c>
      <c r="BK489" s="233">
        <f>ROUND(I489*H489,2)</f>
        <v>0</v>
      </c>
      <c r="BL489" s="18" t="s">
        <v>236</v>
      </c>
      <c r="BM489" s="232" t="s">
        <v>1911</v>
      </c>
    </row>
    <row r="490" s="2" customFormat="1" ht="33" customHeight="1">
      <c r="A490" s="39"/>
      <c r="B490" s="40"/>
      <c r="C490" s="220" t="s">
        <v>1912</v>
      </c>
      <c r="D490" s="220" t="s">
        <v>135</v>
      </c>
      <c r="E490" s="221" t="s">
        <v>1913</v>
      </c>
      <c r="F490" s="222" t="s">
        <v>1914</v>
      </c>
      <c r="G490" s="223" t="s">
        <v>779</v>
      </c>
      <c r="H490" s="289"/>
      <c r="I490" s="225"/>
      <c r="J490" s="226">
        <f>ROUND(I490*H490,2)</f>
        <v>0</v>
      </c>
      <c r="K490" s="227"/>
      <c r="L490" s="45"/>
      <c r="M490" s="228" t="s">
        <v>1</v>
      </c>
      <c r="N490" s="229" t="s">
        <v>40</v>
      </c>
      <c r="O490" s="92"/>
      <c r="P490" s="230">
        <f>O490*H490</f>
        <v>0</v>
      </c>
      <c r="Q490" s="230">
        <v>0</v>
      </c>
      <c r="R490" s="230">
        <f>Q490*H490</f>
        <v>0</v>
      </c>
      <c r="S490" s="230">
        <v>0</v>
      </c>
      <c r="T490" s="23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2" t="s">
        <v>236</v>
      </c>
      <c r="AT490" s="232" t="s">
        <v>135</v>
      </c>
      <c r="AU490" s="232" t="s">
        <v>133</v>
      </c>
      <c r="AY490" s="18" t="s">
        <v>132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18" t="s">
        <v>83</v>
      </c>
      <c r="BK490" s="233">
        <f>ROUND(I490*H490,2)</f>
        <v>0</v>
      </c>
      <c r="BL490" s="18" t="s">
        <v>236</v>
      </c>
      <c r="BM490" s="232" t="s">
        <v>1915</v>
      </c>
    </row>
    <row r="491" s="12" customFormat="1" ht="22.8" customHeight="1">
      <c r="A491" s="12"/>
      <c r="B491" s="204"/>
      <c r="C491" s="205"/>
      <c r="D491" s="206" t="s">
        <v>74</v>
      </c>
      <c r="E491" s="218" t="s">
        <v>419</v>
      </c>
      <c r="F491" s="218" t="s">
        <v>420</v>
      </c>
      <c r="G491" s="205"/>
      <c r="H491" s="205"/>
      <c r="I491" s="208"/>
      <c r="J491" s="219">
        <f>BK491</f>
        <v>0</v>
      </c>
      <c r="K491" s="205"/>
      <c r="L491" s="210"/>
      <c r="M491" s="211"/>
      <c r="N491" s="212"/>
      <c r="O491" s="212"/>
      <c r="P491" s="213">
        <f>SUM(P492:P502)</f>
        <v>0</v>
      </c>
      <c r="Q491" s="212"/>
      <c r="R491" s="213">
        <f>SUM(R492:R502)</f>
        <v>1.131</v>
      </c>
      <c r="S491" s="212"/>
      <c r="T491" s="214">
        <f>SUM(T492:T502)</f>
        <v>3.0272000000000001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5" t="s">
        <v>85</v>
      </c>
      <c r="AT491" s="216" t="s">
        <v>74</v>
      </c>
      <c r="AU491" s="216" t="s">
        <v>83</v>
      </c>
      <c r="AY491" s="215" t="s">
        <v>132</v>
      </c>
      <c r="BK491" s="217">
        <f>SUM(BK492:BK502)</f>
        <v>0</v>
      </c>
    </row>
    <row r="492" s="2" customFormat="1" ht="24.15" customHeight="1">
      <c r="A492" s="39"/>
      <c r="B492" s="40"/>
      <c r="C492" s="220" t="s">
        <v>1540</v>
      </c>
      <c r="D492" s="220" t="s">
        <v>135</v>
      </c>
      <c r="E492" s="221" t="s">
        <v>1916</v>
      </c>
      <c r="F492" s="222" t="s">
        <v>1917</v>
      </c>
      <c r="G492" s="223" t="s">
        <v>166</v>
      </c>
      <c r="H492" s="224">
        <v>100</v>
      </c>
      <c r="I492" s="225"/>
      <c r="J492" s="226">
        <f>ROUND(I492*H492,2)</f>
        <v>0</v>
      </c>
      <c r="K492" s="227"/>
      <c r="L492" s="45"/>
      <c r="M492" s="228" t="s">
        <v>1</v>
      </c>
      <c r="N492" s="229" t="s">
        <v>40</v>
      </c>
      <c r="O492" s="92"/>
      <c r="P492" s="230">
        <f>O492*H492</f>
        <v>0</v>
      </c>
      <c r="Q492" s="230">
        <v>0.011310000000000001</v>
      </c>
      <c r="R492" s="230">
        <f>Q492*H492</f>
        <v>1.131</v>
      </c>
      <c r="S492" s="230">
        <v>0</v>
      </c>
      <c r="T492" s="23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2" t="s">
        <v>236</v>
      </c>
      <c r="AT492" s="232" t="s">
        <v>135</v>
      </c>
      <c r="AU492" s="232" t="s">
        <v>85</v>
      </c>
      <c r="AY492" s="18" t="s">
        <v>132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8" t="s">
        <v>83</v>
      </c>
      <c r="BK492" s="233">
        <f>ROUND(I492*H492,2)</f>
        <v>0</v>
      </c>
      <c r="BL492" s="18" t="s">
        <v>236</v>
      </c>
      <c r="BM492" s="232" t="s">
        <v>1918</v>
      </c>
    </row>
    <row r="493" s="13" customFormat="1">
      <c r="A493" s="13"/>
      <c r="B493" s="234"/>
      <c r="C493" s="235"/>
      <c r="D493" s="236" t="s">
        <v>141</v>
      </c>
      <c r="E493" s="237" t="s">
        <v>1</v>
      </c>
      <c r="F493" s="238" t="s">
        <v>1160</v>
      </c>
      <c r="G493" s="235"/>
      <c r="H493" s="237" t="s">
        <v>1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141</v>
      </c>
      <c r="AU493" s="244" t="s">
        <v>85</v>
      </c>
      <c r="AV493" s="13" t="s">
        <v>83</v>
      </c>
      <c r="AW493" s="13" t="s">
        <v>32</v>
      </c>
      <c r="AX493" s="13" t="s">
        <v>75</v>
      </c>
      <c r="AY493" s="244" t="s">
        <v>132</v>
      </c>
    </row>
    <row r="494" s="13" customFormat="1">
      <c r="A494" s="13"/>
      <c r="B494" s="234"/>
      <c r="C494" s="235"/>
      <c r="D494" s="236" t="s">
        <v>141</v>
      </c>
      <c r="E494" s="237" t="s">
        <v>1</v>
      </c>
      <c r="F494" s="238" t="s">
        <v>1919</v>
      </c>
      <c r="G494" s="235"/>
      <c r="H494" s="237" t="s">
        <v>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141</v>
      </c>
      <c r="AU494" s="244" t="s">
        <v>85</v>
      </c>
      <c r="AV494" s="13" t="s">
        <v>83</v>
      </c>
      <c r="AW494" s="13" t="s">
        <v>32</v>
      </c>
      <c r="AX494" s="13" t="s">
        <v>75</v>
      </c>
      <c r="AY494" s="244" t="s">
        <v>132</v>
      </c>
    </row>
    <row r="495" s="14" customFormat="1">
      <c r="A495" s="14"/>
      <c r="B495" s="245"/>
      <c r="C495" s="246"/>
      <c r="D495" s="236" t="s">
        <v>141</v>
      </c>
      <c r="E495" s="247" t="s">
        <v>1</v>
      </c>
      <c r="F495" s="248" t="s">
        <v>699</v>
      </c>
      <c r="G495" s="246"/>
      <c r="H495" s="249">
        <v>100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141</v>
      </c>
      <c r="AU495" s="255" t="s">
        <v>85</v>
      </c>
      <c r="AV495" s="14" t="s">
        <v>85</v>
      </c>
      <c r="AW495" s="14" t="s">
        <v>32</v>
      </c>
      <c r="AX495" s="14" t="s">
        <v>83</v>
      </c>
      <c r="AY495" s="255" t="s">
        <v>132</v>
      </c>
    </row>
    <row r="496" s="2" customFormat="1" ht="16.5" customHeight="1">
      <c r="A496" s="39"/>
      <c r="B496" s="40"/>
      <c r="C496" s="220" t="s">
        <v>1920</v>
      </c>
      <c r="D496" s="220" t="s">
        <v>135</v>
      </c>
      <c r="E496" s="221" t="s">
        <v>1921</v>
      </c>
      <c r="F496" s="222" t="s">
        <v>1922</v>
      </c>
      <c r="G496" s="223" t="s">
        <v>230</v>
      </c>
      <c r="H496" s="224">
        <v>5</v>
      </c>
      <c r="I496" s="225"/>
      <c r="J496" s="226">
        <f>ROUND(I496*H496,2)</f>
        <v>0</v>
      </c>
      <c r="K496" s="227"/>
      <c r="L496" s="45"/>
      <c r="M496" s="228" t="s">
        <v>1</v>
      </c>
      <c r="N496" s="229" t="s">
        <v>40</v>
      </c>
      <c r="O496" s="92"/>
      <c r="P496" s="230">
        <f>O496*H496</f>
        <v>0</v>
      </c>
      <c r="Q496" s="230">
        <v>0</v>
      </c>
      <c r="R496" s="230">
        <f>Q496*H496</f>
        <v>0</v>
      </c>
      <c r="S496" s="230">
        <v>0.0054400000000000004</v>
      </c>
      <c r="T496" s="231">
        <f>S496*H496</f>
        <v>0.027200000000000002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2" t="s">
        <v>236</v>
      </c>
      <c r="AT496" s="232" t="s">
        <v>135</v>
      </c>
      <c r="AU496" s="232" t="s">
        <v>85</v>
      </c>
      <c r="AY496" s="18" t="s">
        <v>132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8" t="s">
        <v>83</v>
      </c>
      <c r="BK496" s="233">
        <f>ROUND(I496*H496,2)</f>
        <v>0</v>
      </c>
      <c r="BL496" s="18" t="s">
        <v>236</v>
      </c>
      <c r="BM496" s="232" t="s">
        <v>1923</v>
      </c>
    </row>
    <row r="497" s="13" customFormat="1">
      <c r="A497" s="13"/>
      <c r="B497" s="234"/>
      <c r="C497" s="235"/>
      <c r="D497" s="236" t="s">
        <v>141</v>
      </c>
      <c r="E497" s="237" t="s">
        <v>1</v>
      </c>
      <c r="F497" s="238" t="s">
        <v>1924</v>
      </c>
      <c r="G497" s="235"/>
      <c r="H497" s="237" t="s">
        <v>1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141</v>
      </c>
      <c r="AU497" s="244" t="s">
        <v>85</v>
      </c>
      <c r="AV497" s="13" t="s">
        <v>83</v>
      </c>
      <c r="AW497" s="13" t="s">
        <v>32</v>
      </c>
      <c r="AX497" s="13" t="s">
        <v>75</v>
      </c>
      <c r="AY497" s="244" t="s">
        <v>132</v>
      </c>
    </row>
    <row r="498" s="14" customFormat="1">
      <c r="A498" s="14"/>
      <c r="B498" s="245"/>
      <c r="C498" s="246"/>
      <c r="D498" s="236" t="s">
        <v>141</v>
      </c>
      <c r="E498" s="247" t="s">
        <v>1</v>
      </c>
      <c r="F498" s="248" t="s">
        <v>163</v>
      </c>
      <c r="G498" s="246"/>
      <c r="H498" s="249">
        <v>5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141</v>
      </c>
      <c r="AU498" s="255" t="s">
        <v>85</v>
      </c>
      <c r="AV498" s="14" t="s">
        <v>85</v>
      </c>
      <c r="AW498" s="14" t="s">
        <v>32</v>
      </c>
      <c r="AX498" s="14" t="s">
        <v>83</v>
      </c>
      <c r="AY498" s="255" t="s">
        <v>132</v>
      </c>
    </row>
    <row r="499" s="2" customFormat="1" ht="24.15" customHeight="1">
      <c r="A499" s="39"/>
      <c r="B499" s="40"/>
      <c r="C499" s="220" t="s">
        <v>1925</v>
      </c>
      <c r="D499" s="220" t="s">
        <v>135</v>
      </c>
      <c r="E499" s="221" t="s">
        <v>1926</v>
      </c>
      <c r="F499" s="222" t="s">
        <v>1927</v>
      </c>
      <c r="G499" s="223" t="s">
        <v>166</v>
      </c>
      <c r="H499" s="224">
        <v>100</v>
      </c>
      <c r="I499" s="225"/>
      <c r="J499" s="226">
        <f>ROUND(I499*H499,2)</f>
        <v>0</v>
      </c>
      <c r="K499" s="227"/>
      <c r="L499" s="45"/>
      <c r="M499" s="228" t="s">
        <v>1</v>
      </c>
      <c r="N499" s="229" t="s">
        <v>40</v>
      </c>
      <c r="O499" s="92"/>
      <c r="P499" s="230">
        <f>O499*H499</f>
        <v>0</v>
      </c>
      <c r="Q499" s="230">
        <v>0</v>
      </c>
      <c r="R499" s="230">
        <f>Q499*H499</f>
        <v>0</v>
      </c>
      <c r="S499" s="230">
        <v>0.029999999999999999</v>
      </c>
      <c r="T499" s="231">
        <f>S499*H499</f>
        <v>3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236</v>
      </c>
      <c r="AT499" s="232" t="s">
        <v>135</v>
      </c>
      <c r="AU499" s="232" t="s">
        <v>85</v>
      </c>
      <c r="AY499" s="18" t="s">
        <v>132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83</v>
      </c>
      <c r="BK499" s="233">
        <f>ROUND(I499*H499,2)</f>
        <v>0</v>
      </c>
      <c r="BL499" s="18" t="s">
        <v>236</v>
      </c>
      <c r="BM499" s="232" t="s">
        <v>1928</v>
      </c>
    </row>
    <row r="500" s="13" customFormat="1">
      <c r="A500" s="13"/>
      <c r="B500" s="234"/>
      <c r="C500" s="235"/>
      <c r="D500" s="236" t="s">
        <v>141</v>
      </c>
      <c r="E500" s="237" t="s">
        <v>1</v>
      </c>
      <c r="F500" s="238" t="s">
        <v>1160</v>
      </c>
      <c r="G500" s="235"/>
      <c r="H500" s="237" t="s">
        <v>1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141</v>
      </c>
      <c r="AU500" s="244" t="s">
        <v>85</v>
      </c>
      <c r="AV500" s="13" t="s">
        <v>83</v>
      </c>
      <c r="AW500" s="13" t="s">
        <v>32</v>
      </c>
      <c r="AX500" s="13" t="s">
        <v>75</v>
      </c>
      <c r="AY500" s="244" t="s">
        <v>132</v>
      </c>
    </row>
    <row r="501" s="13" customFormat="1">
      <c r="A501" s="13"/>
      <c r="B501" s="234"/>
      <c r="C501" s="235"/>
      <c r="D501" s="236" t="s">
        <v>141</v>
      </c>
      <c r="E501" s="237" t="s">
        <v>1</v>
      </c>
      <c r="F501" s="238" t="s">
        <v>1929</v>
      </c>
      <c r="G501" s="235"/>
      <c r="H501" s="237" t="s">
        <v>1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141</v>
      </c>
      <c r="AU501" s="244" t="s">
        <v>85</v>
      </c>
      <c r="AV501" s="13" t="s">
        <v>83</v>
      </c>
      <c r="AW501" s="13" t="s">
        <v>32</v>
      </c>
      <c r="AX501" s="13" t="s">
        <v>75</v>
      </c>
      <c r="AY501" s="244" t="s">
        <v>132</v>
      </c>
    </row>
    <row r="502" s="14" customFormat="1">
      <c r="A502" s="14"/>
      <c r="B502" s="245"/>
      <c r="C502" s="246"/>
      <c r="D502" s="236" t="s">
        <v>141</v>
      </c>
      <c r="E502" s="247" t="s">
        <v>1</v>
      </c>
      <c r="F502" s="248" t="s">
        <v>699</v>
      </c>
      <c r="G502" s="246"/>
      <c r="H502" s="249">
        <v>100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141</v>
      </c>
      <c r="AU502" s="255" t="s">
        <v>85</v>
      </c>
      <c r="AV502" s="14" t="s">
        <v>85</v>
      </c>
      <c r="AW502" s="14" t="s">
        <v>32</v>
      </c>
      <c r="AX502" s="14" t="s">
        <v>83</v>
      </c>
      <c r="AY502" s="255" t="s">
        <v>132</v>
      </c>
    </row>
    <row r="503" s="12" customFormat="1" ht="22.8" customHeight="1">
      <c r="A503" s="12"/>
      <c r="B503" s="204"/>
      <c r="C503" s="205"/>
      <c r="D503" s="206" t="s">
        <v>74</v>
      </c>
      <c r="E503" s="218" t="s">
        <v>474</v>
      </c>
      <c r="F503" s="218" t="s">
        <v>475</v>
      </c>
      <c r="G503" s="205"/>
      <c r="H503" s="205"/>
      <c r="I503" s="208"/>
      <c r="J503" s="219">
        <f>BK503</f>
        <v>0</v>
      </c>
      <c r="K503" s="205"/>
      <c r="L503" s="210"/>
      <c r="M503" s="211"/>
      <c r="N503" s="212"/>
      <c r="O503" s="212"/>
      <c r="P503" s="213">
        <f>SUM(P504:P524)</f>
        <v>0</v>
      </c>
      <c r="Q503" s="212"/>
      <c r="R503" s="213">
        <f>SUM(R504:R524)</f>
        <v>2.5460700000000003</v>
      </c>
      <c r="S503" s="212"/>
      <c r="T503" s="214">
        <f>SUM(T504:T524)</f>
        <v>2.9642400000000002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5" t="s">
        <v>85</v>
      </c>
      <c r="AT503" s="216" t="s">
        <v>74</v>
      </c>
      <c r="AU503" s="216" t="s">
        <v>83</v>
      </c>
      <c r="AY503" s="215" t="s">
        <v>132</v>
      </c>
      <c r="BK503" s="217">
        <f>SUM(BK504:BK524)</f>
        <v>0</v>
      </c>
    </row>
    <row r="504" s="2" customFormat="1" ht="21.75" customHeight="1">
      <c r="A504" s="39"/>
      <c r="B504" s="40"/>
      <c r="C504" s="220" t="s">
        <v>1930</v>
      </c>
      <c r="D504" s="220" t="s">
        <v>135</v>
      </c>
      <c r="E504" s="221" t="s">
        <v>516</v>
      </c>
      <c r="F504" s="222" t="s">
        <v>517</v>
      </c>
      <c r="G504" s="223" t="s">
        <v>230</v>
      </c>
      <c r="H504" s="224">
        <v>6</v>
      </c>
      <c r="I504" s="225"/>
      <c r="J504" s="226">
        <f>ROUND(I504*H504,2)</f>
        <v>0</v>
      </c>
      <c r="K504" s="227"/>
      <c r="L504" s="45"/>
      <c r="M504" s="228" t="s">
        <v>1</v>
      </c>
      <c r="N504" s="229" t="s">
        <v>40</v>
      </c>
      <c r="O504" s="92"/>
      <c r="P504" s="230">
        <f>O504*H504</f>
        <v>0</v>
      </c>
      <c r="Q504" s="230">
        <v>0.0051900000000000002</v>
      </c>
      <c r="R504" s="230">
        <f>Q504*H504</f>
        <v>0.031140000000000001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236</v>
      </c>
      <c r="AT504" s="232" t="s">
        <v>135</v>
      </c>
      <c r="AU504" s="232" t="s">
        <v>85</v>
      </c>
      <c r="AY504" s="18" t="s">
        <v>132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83</v>
      </c>
      <c r="BK504" s="233">
        <f>ROUND(I504*H504,2)</f>
        <v>0</v>
      </c>
      <c r="BL504" s="18" t="s">
        <v>236</v>
      </c>
      <c r="BM504" s="232" t="s">
        <v>1931</v>
      </c>
    </row>
    <row r="505" s="13" customFormat="1">
      <c r="A505" s="13"/>
      <c r="B505" s="234"/>
      <c r="C505" s="235"/>
      <c r="D505" s="236" t="s">
        <v>141</v>
      </c>
      <c r="E505" s="237" t="s">
        <v>1</v>
      </c>
      <c r="F505" s="238" t="s">
        <v>1932</v>
      </c>
      <c r="G505" s="235"/>
      <c r="H505" s="237" t="s">
        <v>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141</v>
      </c>
      <c r="AU505" s="244" t="s">
        <v>85</v>
      </c>
      <c r="AV505" s="13" t="s">
        <v>83</v>
      </c>
      <c r="AW505" s="13" t="s">
        <v>32</v>
      </c>
      <c r="AX505" s="13" t="s">
        <v>75</v>
      </c>
      <c r="AY505" s="244" t="s">
        <v>132</v>
      </c>
    </row>
    <row r="506" s="14" customFormat="1">
      <c r="A506" s="14"/>
      <c r="B506" s="245"/>
      <c r="C506" s="246"/>
      <c r="D506" s="236" t="s">
        <v>141</v>
      </c>
      <c r="E506" s="247" t="s">
        <v>1</v>
      </c>
      <c r="F506" s="248" t="s">
        <v>1099</v>
      </c>
      <c r="G506" s="246"/>
      <c r="H506" s="249">
        <v>6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141</v>
      </c>
      <c r="AU506" s="255" t="s">
        <v>85</v>
      </c>
      <c r="AV506" s="14" t="s">
        <v>85</v>
      </c>
      <c r="AW506" s="14" t="s">
        <v>32</v>
      </c>
      <c r="AX506" s="14" t="s">
        <v>83</v>
      </c>
      <c r="AY506" s="255" t="s">
        <v>132</v>
      </c>
    </row>
    <row r="507" s="2" customFormat="1" ht="24.15" customHeight="1">
      <c r="A507" s="39"/>
      <c r="B507" s="40"/>
      <c r="C507" s="220" t="s">
        <v>1933</v>
      </c>
      <c r="D507" s="220" t="s">
        <v>135</v>
      </c>
      <c r="E507" s="221" t="s">
        <v>1934</v>
      </c>
      <c r="F507" s="222" t="s">
        <v>1935</v>
      </c>
      <c r="G507" s="223" t="s">
        <v>138</v>
      </c>
      <c r="H507" s="224">
        <v>2</v>
      </c>
      <c r="I507" s="225"/>
      <c r="J507" s="226">
        <f>ROUND(I507*H507,2)</f>
        <v>0</v>
      </c>
      <c r="K507" s="227"/>
      <c r="L507" s="45"/>
      <c r="M507" s="228" t="s">
        <v>1</v>
      </c>
      <c r="N507" s="229" t="s">
        <v>40</v>
      </c>
      <c r="O507" s="92"/>
      <c r="P507" s="230">
        <f>O507*H507</f>
        <v>0</v>
      </c>
      <c r="Q507" s="230">
        <v>0.0021199999999999999</v>
      </c>
      <c r="R507" s="230">
        <f>Q507*H507</f>
        <v>0.0042399999999999998</v>
      </c>
      <c r="S507" s="230">
        <v>0.021999999999999999</v>
      </c>
      <c r="T507" s="231">
        <f>S507*H507</f>
        <v>0.043999999999999997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2" t="s">
        <v>236</v>
      </c>
      <c r="AT507" s="232" t="s">
        <v>135</v>
      </c>
      <c r="AU507" s="232" t="s">
        <v>85</v>
      </c>
      <c r="AY507" s="18" t="s">
        <v>132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18" t="s">
        <v>83</v>
      </c>
      <c r="BK507" s="233">
        <f>ROUND(I507*H507,2)</f>
        <v>0</v>
      </c>
      <c r="BL507" s="18" t="s">
        <v>236</v>
      </c>
      <c r="BM507" s="232" t="s">
        <v>1936</v>
      </c>
    </row>
    <row r="508" s="13" customFormat="1">
      <c r="A508" s="13"/>
      <c r="B508" s="234"/>
      <c r="C508" s="235"/>
      <c r="D508" s="236" t="s">
        <v>141</v>
      </c>
      <c r="E508" s="237" t="s">
        <v>1</v>
      </c>
      <c r="F508" s="238" t="s">
        <v>1937</v>
      </c>
      <c r="G508" s="235"/>
      <c r="H508" s="237" t="s">
        <v>1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141</v>
      </c>
      <c r="AU508" s="244" t="s">
        <v>85</v>
      </c>
      <c r="AV508" s="13" t="s">
        <v>83</v>
      </c>
      <c r="AW508" s="13" t="s">
        <v>32</v>
      </c>
      <c r="AX508" s="13" t="s">
        <v>75</v>
      </c>
      <c r="AY508" s="244" t="s">
        <v>132</v>
      </c>
    </row>
    <row r="509" s="14" customFormat="1">
      <c r="A509" s="14"/>
      <c r="B509" s="245"/>
      <c r="C509" s="246"/>
      <c r="D509" s="236" t="s">
        <v>141</v>
      </c>
      <c r="E509" s="247" t="s">
        <v>1</v>
      </c>
      <c r="F509" s="248" t="s">
        <v>85</v>
      </c>
      <c r="G509" s="246"/>
      <c r="H509" s="249">
        <v>2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141</v>
      </c>
      <c r="AU509" s="255" t="s">
        <v>85</v>
      </c>
      <c r="AV509" s="14" t="s">
        <v>85</v>
      </c>
      <c r="AW509" s="14" t="s">
        <v>32</v>
      </c>
      <c r="AX509" s="14" t="s">
        <v>83</v>
      </c>
      <c r="AY509" s="255" t="s">
        <v>132</v>
      </c>
    </row>
    <row r="510" s="2" customFormat="1" ht="24.15" customHeight="1">
      <c r="A510" s="39"/>
      <c r="B510" s="40"/>
      <c r="C510" s="220" t="s">
        <v>1938</v>
      </c>
      <c r="D510" s="220" t="s">
        <v>135</v>
      </c>
      <c r="E510" s="221" t="s">
        <v>1939</v>
      </c>
      <c r="F510" s="222" t="s">
        <v>1940</v>
      </c>
      <c r="G510" s="223" t="s">
        <v>138</v>
      </c>
      <c r="H510" s="224">
        <v>2</v>
      </c>
      <c r="I510" s="225"/>
      <c r="J510" s="226">
        <f>ROUND(I510*H510,2)</f>
        <v>0</v>
      </c>
      <c r="K510" s="227"/>
      <c r="L510" s="45"/>
      <c r="M510" s="228" t="s">
        <v>1</v>
      </c>
      <c r="N510" s="229" t="s">
        <v>40</v>
      </c>
      <c r="O510" s="92"/>
      <c r="P510" s="230">
        <f>O510*H510</f>
        <v>0</v>
      </c>
      <c r="Q510" s="230">
        <v>0.012590000000000001</v>
      </c>
      <c r="R510" s="230">
        <f>Q510*H510</f>
        <v>0.025180000000000001</v>
      </c>
      <c r="S510" s="230">
        <v>0.010120000000000001</v>
      </c>
      <c r="T510" s="231">
        <f>S510*H510</f>
        <v>0.020240000000000001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2" t="s">
        <v>236</v>
      </c>
      <c r="AT510" s="232" t="s">
        <v>135</v>
      </c>
      <c r="AU510" s="232" t="s">
        <v>85</v>
      </c>
      <c r="AY510" s="18" t="s">
        <v>132</v>
      </c>
      <c r="BE510" s="233">
        <f>IF(N510="základní",J510,0)</f>
        <v>0</v>
      </c>
      <c r="BF510" s="233">
        <f>IF(N510="snížená",J510,0)</f>
        <v>0</v>
      </c>
      <c r="BG510" s="233">
        <f>IF(N510="zákl. přenesená",J510,0)</f>
        <v>0</v>
      </c>
      <c r="BH510" s="233">
        <f>IF(N510="sníž. přenesená",J510,0)</f>
        <v>0</v>
      </c>
      <c r="BI510" s="233">
        <f>IF(N510="nulová",J510,0)</f>
        <v>0</v>
      </c>
      <c r="BJ510" s="18" t="s">
        <v>83</v>
      </c>
      <c r="BK510" s="233">
        <f>ROUND(I510*H510,2)</f>
        <v>0</v>
      </c>
      <c r="BL510" s="18" t="s">
        <v>236</v>
      </c>
      <c r="BM510" s="232" t="s">
        <v>1941</v>
      </c>
    </row>
    <row r="511" s="13" customFormat="1">
      <c r="A511" s="13"/>
      <c r="B511" s="234"/>
      <c r="C511" s="235"/>
      <c r="D511" s="236" t="s">
        <v>141</v>
      </c>
      <c r="E511" s="237" t="s">
        <v>1</v>
      </c>
      <c r="F511" s="238" t="s">
        <v>1937</v>
      </c>
      <c r="G511" s="235"/>
      <c r="H511" s="237" t="s">
        <v>1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141</v>
      </c>
      <c r="AU511" s="244" t="s">
        <v>85</v>
      </c>
      <c r="AV511" s="13" t="s">
        <v>83</v>
      </c>
      <c r="AW511" s="13" t="s">
        <v>32</v>
      </c>
      <c r="AX511" s="13" t="s">
        <v>75</v>
      </c>
      <c r="AY511" s="244" t="s">
        <v>132</v>
      </c>
    </row>
    <row r="512" s="14" customFormat="1">
      <c r="A512" s="14"/>
      <c r="B512" s="245"/>
      <c r="C512" s="246"/>
      <c r="D512" s="236" t="s">
        <v>141</v>
      </c>
      <c r="E512" s="247" t="s">
        <v>1</v>
      </c>
      <c r="F512" s="248" t="s">
        <v>85</v>
      </c>
      <c r="G512" s="246"/>
      <c r="H512" s="249">
        <v>2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141</v>
      </c>
      <c r="AU512" s="255" t="s">
        <v>85</v>
      </c>
      <c r="AV512" s="14" t="s">
        <v>85</v>
      </c>
      <c r="AW512" s="14" t="s">
        <v>32</v>
      </c>
      <c r="AX512" s="14" t="s">
        <v>83</v>
      </c>
      <c r="AY512" s="255" t="s">
        <v>132</v>
      </c>
    </row>
    <row r="513" s="2" customFormat="1" ht="16.5" customHeight="1">
      <c r="A513" s="39"/>
      <c r="B513" s="40"/>
      <c r="C513" s="220" t="s">
        <v>1942</v>
      </c>
      <c r="D513" s="220" t="s">
        <v>135</v>
      </c>
      <c r="E513" s="221" t="s">
        <v>1943</v>
      </c>
      <c r="F513" s="222" t="s">
        <v>1944</v>
      </c>
      <c r="G513" s="223" t="s">
        <v>138</v>
      </c>
      <c r="H513" s="224">
        <v>1</v>
      </c>
      <c r="I513" s="225"/>
      <c r="J513" s="226">
        <f>ROUND(I513*H513,2)</f>
        <v>0</v>
      </c>
      <c r="K513" s="227"/>
      <c r="L513" s="45"/>
      <c r="M513" s="228" t="s">
        <v>1</v>
      </c>
      <c r="N513" s="229" t="s">
        <v>40</v>
      </c>
      <c r="O513" s="92"/>
      <c r="P513" s="230">
        <f>O513*H513</f>
        <v>0</v>
      </c>
      <c r="Q513" s="230">
        <v>1.0000000000000001E-05</v>
      </c>
      <c r="R513" s="230">
        <f>Q513*H513</f>
        <v>1.0000000000000001E-05</v>
      </c>
      <c r="S513" s="230">
        <v>0</v>
      </c>
      <c r="T513" s="23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2" t="s">
        <v>236</v>
      </c>
      <c r="AT513" s="232" t="s">
        <v>135</v>
      </c>
      <c r="AU513" s="232" t="s">
        <v>85</v>
      </c>
      <c r="AY513" s="18" t="s">
        <v>132</v>
      </c>
      <c r="BE513" s="233">
        <f>IF(N513="základní",J513,0)</f>
        <v>0</v>
      </c>
      <c r="BF513" s="233">
        <f>IF(N513="snížená",J513,0)</f>
        <v>0</v>
      </c>
      <c r="BG513" s="233">
        <f>IF(N513="zákl. přenesená",J513,0)</f>
        <v>0</v>
      </c>
      <c r="BH513" s="233">
        <f>IF(N513="sníž. přenesená",J513,0)</f>
        <v>0</v>
      </c>
      <c r="BI513" s="233">
        <f>IF(N513="nulová",J513,0)</f>
        <v>0</v>
      </c>
      <c r="BJ513" s="18" t="s">
        <v>83</v>
      </c>
      <c r="BK513" s="233">
        <f>ROUND(I513*H513,2)</f>
        <v>0</v>
      </c>
      <c r="BL513" s="18" t="s">
        <v>236</v>
      </c>
      <c r="BM513" s="232" t="s">
        <v>1945</v>
      </c>
    </row>
    <row r="514" s="2" customFormat="1" ht="24.15" customHeight="1">
      <c r="A514" s="39"/>
      <c r="B514" s="40"/>
      <c r="C514" s="278" t="s">
        <v>1946</v>
      </c>
      <c r="D514" s="278" t="s">
        <v>253</v>
      </c>
      <c r="E514" s="279" t="s">
        <v>1947</v>
      </c>
      <c r="F514" s="280" t="s">
        <v>1948</v>
      </c>
      <c r="G514" s="281" t="s">
        <v>138</v>
      </c>
      <c r="H514" s="282">
        <v>1</v>
      </c>
      <c r="I514" s="283"/>
      <c r="J514" s="284">
        <f>ROUND(I514*H514,2)</f>
        <v>0</v>
      </c>
      <c r="K514" s="285"/>
      <c r="L514" s="286"/>
      <c r="M514" s="287" t="s">
        <v>1</v>
      </c>
      <c r="N514" s="288" t="s">
        <v>40</v>
      </c>
      <c r="O514" s="92"/>
      <c r="P514" s="230">
        <f>O514*H514</f>
        <v>0</v>
      </c>
      <c r="Q514" s="230">
        <v>0.0025000000000000001</v>
      </c>
      <c r="R514" s="230">
        <f>Q514*H514</f>
        <v>0.0025000000000000001</v>
      </c>
      <c r="S514" s="230">
        <v>0</v>
      </c>
      <c r="T514" s="23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2" t="s">
        <v>336</v>
      </c>
      <c r="AT514" s="232" t="s">
        <v>253</v>
      </c>
      <c r="AU514" s="232" t="s">
        <v>85</v>
      </c>
      <c r="AY514" s="18" t="s">
        <v>132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8" t="s">
        <v>83</v>
      </c>
      <c r="BK514" s="233">
        <f>ROUND(I514*H514,2)</f>
        <v>0</v>
      </c>
      <c r="BL514" s="18" t="s">
        <v>236</v>
      </c>
      <c r="BM514" s="232" t="s">
        <v>1949</v>
      </c>
    </row>
    <row r="515" s="2" customFormat="1" ht="16.5" customHeight="1">
      <c r="A515" s="39"/>
      <c r="B515" s="40"/>
      <c r="C515" s="220" t="s">
        <v>1950</v>
      </c>
      <c r="D515" s="220" t="s">
        <v>135</v>
      </c>
      <c r="E515" s="221" t="s">
        <v>1951</v>
      </c>
      <c r="F515" s="222" t="s">
        <v>1952</v>
      </c>
      <c r="G515" s="223" t="s">
        <v>166</v>
      </c>
      <c r="H515" s="224">
        <v>100</v>
      </c>
      <c r="I515" s="225"/>
      <c r="J515" s="226">
        <f>ROUND(I515*H515,2)</f>
        <v>0</v>
      </c>
      <c r="K515" s="227"/>
      <c r="L515" s="45"/>
      <c r="M515" s="228" t="s">
        <v>1</v>
      </c>
      <c r="N515" s="229" t="s">
        <v>40</v>
      </c>
      <c r="O515" s="92"/>
      <c r="P515" s="230">
        <f>O515*H515</f>
        <v>0</v>
      </c>
      <c r="Q515" s="230">
        <v>0.024830000000000001</v>
      </c>
      <c r="R515" s="230">
        <f>Q515*H515</f>
        <v>2.4830000000000001</v>
      </c>
      <c r="S515" s="230">
        <v>0</v>
      </c>
      <c r="T515" s="23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2" t="s">
        <v>236</v>
      </c>
      <c r="AT515" s="232" t="s">
        <v>135</v>
      </c>
      <c r="AU515" s="232" t="s">
        <v>85</v>
      </c>
      <c r="AY515" s="18" t="s">
        <v>132</v>
      </c>
      <c r="BE515" s="233">
        <f>IF(N515="základní",J515,0)</f>
        <v>0</v>
      </c>
      <c r="BF515" s="233">
        <f>IF(N515="snížená",J515,0)</f>
        <v>0</v>
      </c>
      <c r="BG515" s="233">
        <f>IF(N515="zákl. přenesená",J515,0)</f>
        <v>0</v>
      </c>
      <c r="BH515" s="233">
        <f>IF(N515="sníž. přenesená",J515,0)</f>
        <v>0</v>
      </c>
      <c r="BI515" s="233">
        <f>IF(N515="nulová",J515,0)</f>
        <v>0</v>
      </c>
      <c r="BJ515" s="18" t="s">
        <v>83</v>
      </c>
      <c r="BK515" s="233">
        <f>ROUND(I515*H515,2)</f>
        <v>0</v>
      </c>
      <c r="BL515" s="18" t="s">
        <v>236</v>
      </c>
      <c r="BM515" s="232" t="s">
        <v>1953</v>
      </c>
    </row>
    <row r="516" s="13" customFormat="1">
      <c r="A516" s="13"/>
      <c r="B516" s="234"/>
      <c r="C516" s="235"/>
      <c r="D516" s="236" t="s">
        <v>141</v>
      </c>
      <c r="E516" s="237" t="s">
        <v>1</v>
      </c>
      <c r="F516" s="238" t="s">
        <v>1160</v>
      </c>
      <c r="G516" s="235"/>
      <c r="H516" s="237" t="s">
        <v>1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141</v>
      </c>
      <c r="AU516" s="244" t="s">
        <v>85</v>
      </c>
      <c r="AV516" s="13" t="s">
        <v>83</v>
      </c>
      <c r="AW516" s="13" t="s">
        <v>32</v>
      </c>
      <c r="AX516" s="13" t="s">
        <v>75</v>
      </c>
      <c r="AY516" s="244" t="s">
        <v>132</v>
      </c>
    </row>
    <row r="517" s="13" customFormat="1">
      <c r="A517" s="13"/>
      <c r="B517" s="234"/>
      <c r="C517" s="235"/>
      <c r="D517" s="236" t="s">
        <v>141</v>
      </c>
      <c r="E517" s="237" t="s">
        <v>1</v>
      </c>
      <c r="F517" s="238" t="s">
        <v>1919</v>
      </c>
      <c r="G517" s="235"/>
      <c r="H517" s="237" t="s">
        <v>1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141</v>
      </c>
      <c r="AU517" s="244" t="s">
        <v>85</v>
      </c>
      <c r="AV517" s="13" t="s">
        <v>83</v>
      </c>
      <c r="AW517" s="13" t="s">
        <v>32</v>
      </c>
      <c r="AX517" s="13" t="s">
        <v>75</v>
      </c>
      <c r="AY517" s="244" t="s">
        <v>132</v>
      </c>
    </row>
    <row r="518" s="13" customFormat="1">
      <c r="A518" s="13"/>
      <c r="B518" s="234"/>
      <c r="C518" s="235"/>
      <c r="D518" s="236" t="s">
        <v>141</v>
      </c>
      <c r="E518" s="237" t="s">
        <v>1</v>
      </c>
      <c r="F518" s="238" t="s">
        <v>1954</v>
      </c>
      <c r="G518" s="235"/>
      <c r="H518" s="237" t="s">
        <v>1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141</v>
      </c>
      <c r="AU518" s="244" t="s">
        <v>85</v>
      </c>
      <c r="AV518" s="13" t="s">
        <v>83</v>
      </c>
      <c r="AW518" s="13" t="s">
        <v>32</v>
      </c>
      <c r="AX518" s="13" t="s">
        <v>75</v>
      </c>
      <c r="AY518" s="244" t="s">
        <v>132</v>
      </c>
    </row>
    <row r="519" s="14" customFormat="1">
      <c r="A519" s="14"/>
      <c r="B519" s="245"/>
      <c r="C519" s="246"/>
      <c r="D519" s="236" t="s">
        <v>141</v>
      </c>
      <c r="E519" s="247" t="s">
        <v>1</v>
      </c>
      <c r="F519" s="248" t="s">
        <v>699</v>
      </c>
      <c r="G519" s="246"/>
      <c r="H519" s="249">
        <v>100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5" t="s">
        <v>141</v>
      </c>
      <c r="AU519" s="255" t="s">
        <v>85</v>
      </c>
      <c r="AV519" s="14" t="s">
        <v>85</v>
      </c>
      <c r="AW519" s="14" t="s">
        <v>32</v>
      </c>
      <c r="AX519" s="14" t="s">
        <v>83</v>
      </c>
      <c r="AY519" s="255" t="s">
        <v>132</v>
      </c>
    </row>
    <row r="520" s="2" customFormat="1" ht="21.75" customHeight="1">
      <c r="A520" s="39"/>
      <c r="B520" s="40"/>
      <c r="C520" s="220" t="s">
        <v>1955</v>
      </c>
      <c r="D520" s="220" t="s">
        <v>135</v>
      </c>
      <c r="E520" s="221" t="s">
        <v>1956</v>
      </c>
      <c r="F520" s="222" t="s">
        <v>1957</v>
      </c>
      <c r="G520" s="223" t="s">
        <v>166</v>
      </c>
      <c r="H520" s="224">
        <v>100</v>
      </c>
      <c r="I520" s="225"/>
      <c r="J520" s="226">
        <f>ROUND(I520*H520,2)</f>
        <v>0</v>
      </c>
      <c r="K520" s="227"/>
      <c r="L520" s="45"/>
      <c r="M520" s="228" t="s">
        <v>1</v>
      </c>
      <c r="N520" s="229" t="s">
        <v>40</v>
      </c>
      <c r="O520" s="92"/>
      <c r="P520" s="230">
        <f>O520*H520</f>
        <v>0</v>
      </c>
      <c r="Q520" s="230">
        <v>0</v>
      </c>
      <c r="R520" s="230">
        <f>Q520*H520</f>
        <v>0</v>
      </c>
      <c r="S520" s="230">
        <v>0.029000000000000001</v>
      </c>
      <c r="T520" s="231">
        <f>S520*H520</f>
        <v>2.9000000000000004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2" t="s">
        <v>139</v>
      </c>
      <c r="AT520" s="232" t="s">
        <v>135</v>
      </c>
      <c r="AU520" s="232" t="s">
        <v>85</v>
      </c>
      <c r="AY520" s="18" t="s">
        <v>132</v>
      </c>
      <c r="BE520" s="233">
        <f>IF(N520="základní",J520,0)</f>
        <v>0</v>
      </c>
      <c r="BF520" s="233">
        <f>IF(N520="snížená",J520,0)</f>
        <v>0</v>
      </c>
      <c r="BG520" s="233">
        <f>IF(N520="zákl. přenesená",J520,0)</f>
        <v>0</v>
      </c>
      <c r="BH520" s="233">
        <f>IF(N520="sníž. přenesená",J520,0)</f>
        <v>0</v>
      </c>
      <c r="BI520" s="233">
        <f>IF(N520="nulová",J520,0)</f>
        <v>0</v>
      </c>
      <c r="BJ520" s="18" t="s">
        <v>83</v>
      </c>
      <c r="BK520" s="233">
        <f>ROUND(I520*H520,2)</f>
        <v>0</v>
      </c>
      <c r="BL520" s="18" t="s">
        <v>139</v>
      </c>
      <c r="BM520" s="232" t="s">
        <v>1958</v>
      </c>
    </row>
    <row r="521" s="13" customFormat="1">
      <c r="A521" s="13"/>
      <c r="B521" s="234"/>
      <c r="C521" s="235"/>
      <c r="D521" s="236" t="s">
        <v>141</v>
      </c>
      <c r="E521" s="237" t="s">
        <v>1</v>
      </c>
      <c r="F521" s="238" t="s">
        <v>1160</v>
      </c>
      <c r="G521" s="235"/>
      <c r="H521" s="237" t="s">
        <v>1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141</v>
      </c>
      <c r="AU521" s="244" t="s">
        <v>85</v>
      </c>
      <c r="AV521" s="13" t="s">
        <v>83</v>
      </c>
      <c r="AW521" s="13" t="s">
        <v>32</v>
      </c>
      <c r="AX521" s="13" t="s">
        <v>75</v>
      </c>
      <c r="AY521" s="244" t="s">
        <v>132</v>
      </c>
    </row>
    <row r="522" s="13" customFormat="1">
      <c r="A522" s="13"/>
      <c r="B522" s="234"/>
      <c r="C522" s="235"/>
      <c r="D522" s="236" t="s">
        <v>141</v>
      </c>
      <c r="E522" s="237" t="s">
        <v>1</v>
      </c>
      <c r="F522" s="238" t="s">
        <v>1954</v>
      </c>
      <c r="G522" s="235"/>
      <c r="H522" s="237" t="s">
        <v>1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141</v>
      </c>
      <c r="AU522" s="244" t="s">
        <v>85</v>
      </c>
      <c r="AV522" s="13" t="s">
        <v>83</v>
      </c>
      <c r="AW522" s="13" t="s">
        <v>32</v>
      </c>
      <c r="AX522" s="13" t="s">
        <v>75</v>
      </c>
      <c r="AY522" s="244" t="s">
        <v>132</v>
      </c>
    </row>
    <row r="523" s="14" customFormat="1">
      <c r="A523" s="14"/>
      <c r="B523" s="245"/>
      <c r="C523" s="246"/>
      <c r="D523" s="236" t="s">
        <v>141</v>
      </c>
      <c r="E523" s="247" t="s">
        <v>1</v>
      </c>
      <c r="F523" s="248" t="s">
        <v>699</v>
      </c>
      <c r="G523" s="246"/>
      <c r="H523" s="249">
        <v>100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141</v>
      </c>
      <c r="AU523" s="255" t="s">
        <v>85</v>
      </c>
      <c r="AV523" s="14" t="s">
        <v>85</v>
      </c>
      <c r="AW523" s="14" t="s">
        <v>32</v>
      </c>
      <c r="AX523" s="14" t="s">
        <v>83</v>
      </c>
      <c r="AY523" s="255" t="s">
        <v>132</v>
      </c>
    </row>
    <row r="524" s="2" customFormat="1" ht="37.8" customHeight="1">
      <c r="A524" s="39"/>
      <c r="B524" s="40"/>
      <c r="C524" s="220" t="s">
        <v>1959</v>
      </c>
      <c r="D524" s="220" t="s">
        <v>135</v>
      </c>
      <c r="E524" s="221" t="s">
        <v>598</v>
      </c>
      <c r="F524" s="222" t="s">
        <v>599</v>
      </c>
      <c r="G524" s="223" t="s">
        <v>159</v>
      </c>
      <c r="H524" s="224">
        <v>2.5459999999999998</v>
      </c>
      <c r="I524" s="225"/>
      <c r="J524" s="226">
        <f>ROUND(I524*H524,2)</f>
        <v>0</v>
      </c>
      <c r="K524" s="227"/>
      <c r="L524" s="45"/>
      <c r="M524" s="228" t="s">
        <v>1</v>
      </c>
      <c r="N524" s="229" t="s">
        <v>40</v>
      </c>
      <c r="O524" s="92"/>
      <c r="P524" s="230">
        <f>O524*H524</f>
        <v>0</v>
      </c>
      <c r="Q524" s="230">
        <v>0</v>
      </c>
      <c r="R524" s="230">
        <f>Q524*H524</f>
        <v>0</v>
      </c>
      <c r="S524" s="230">
        <v>0</v>
      </c>
      <c r="T524" s="23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2" t="s">
        <v>236</v>
      </c>
      <c r="AT524" s="232" t="s">
        <v>135</v>
      </c>
      <c r="AU524" s="232" t="s">
        <v>85</v>
      </c>
      <c r="AY524" s="18" t="s">
        <v>132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8" t="s">
        <v>83</v>
      </c>
      <c r="BK524" s="233">
        <f>ROUND(I524*H524,2)</f>
        <v>0</v>
      </c>
      <c r="BL524" s="18" t="s">
        <v>236</v>
      </c>
      <c r="BM524" s="232" t="s">
        <v>1960</v>
      </c>
    </row>
    <row r="525" s="12" customFormat="1" ht="22.8" customHeight="1">
      <c r="A525" s="12"/>
      <c r="B525" s="204"/>
      <c r="C525" s="205"/>
      <c r="D525" s="206" t="s">
        <v>74</v>
      </c>
      <c r="E525" s="218" t="s">
        <v>1961</v>
      </c>
      <c r="F525" s="218" t="s">
        <v>1962</v>
      </c>
      <c r="G525" s="205"/>
      <c r="H525" s="205"/>
      <c r="I525" s="208"/>
      <c r="J525" s="219">
        <f>BK525</f>
        <v>0</v>
      </c>
      <c r="K525" s="205"/>
      <c r="L525" s="210"/>
      <c r="M525" s="211"/>
      <c r="N525" s="212"/>
      <c r="O525" s="212"/>
      <c r="P525" s="213">
        <f>P526</f>
        <v>0</v>
      </c>
      <c r="Q525" s="212"/>
      <c r="R525" s="213">
        <f>R526</f>
        <v>0</v>
      </c>
      <c r="S525" s="212"/>
      <c r="T525" s="214">
        <f>T526</f>
        <v>0.00027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5" t="s">
        <v>85</v>
      </c>
      <c r="AT525" s="216" t="s">
        <v>74</v>
      </c>
      <c r="AU525" s="216" t="s">
        <v>83</v>
      </c>
      <c r="AY525" s="215" t="s">
        <v>132</v>
      </c>
      <c r="BK525" s="217">
        <f>BK526</f>
        <v>0</v>
      </c>
    </row>
    <row r="526" s="2" customFormat="1" ht="24.15" customHeight="1">
      <c r="A526" s="39"/>
      <c r="B526" s="40"/>
      <c r="C526" s="220" t="s">
        <v>1963</v>
      </c>
      <c r="D526" s="220" t="s">
        <v>135</v>
      </c>
      <c r="E526" s="221" t="s">
        <v>1964</v>
      </c>
      <c r="F526" s="222" t="s">
        <v>1965</v>
      </c>
      <c r="G526" s="223" t="s">
        <v>323</v>
      </c>
      <c r="H526" s="224">
        <v>1</v>
      </c>
      <c r="I526" s="225"/>
      <c r="J526" s="226">
        <f>ROUND(I526*H526,2)</f>
        <v>0</v>
      </c>
      <c r="K526" s="227"/>
      <c r="L526" s="45"/>
      <c r="M526" s="228" t="s">
        <v>1</v>
      </c>
      <c r="N526" s="229" t="s">
        <v>40</v>
      </c>
      <c r="O526" s="92"/>
      <c r="P526" s="230">
        <f>O526*H526</f>
        <v>0</v>
      </c>
      <c r="Q526" s="230">
        <v>0</v>
      </c>
      <c r="R526" s="230">
        <f>Q526*H526</f>
        <v>0</v>
      </c>
      <c r="S526" s="230">
        <v>0.00027</v>
      </c>
      <c r="T526" s="231">
        <f>S526*H526</f>
        <v>0.00027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2" t="s">
        <v>236</v>
      </c>
      <c r="AT526" s="232" t="s">
        <v>135</v>
      </c>
      <c r="AU526" s="232" t="s">
        <v>85</v>
      </c>
      <c r="AY526" s="18" t="s">
        <v>132</v>
      </c>
      <c r="BE526" s="233">
        <f>IF(N526="základní",J526,0)</f>
        <v>0</v>
      </c>
      <c r="BF526" s="233">
        <f>IF(N526="snížená",J526,0)</f>
        <v>0</v>
      </c>
      <c r="BG526" s="233">
        <f>IF(N526="zákl. přenesená",J526,0)</f>
        <v>0</v>
      </c>
      <c r="BH526" s="233">
        <f>IF(N526="sníž. přenesená",J526,0)</f>
        <v>0</v>
      </c>
      <c r="BI526" s="233">
        <f>IF(N526="nulová",J526,0)</f>
        <v>0</v>
      </c>
      <c r="BJ526" s="18" t="s">
        <v>83</v>
      </c>
      <c r="BK526" s="233">
        <f>ROUND(I526*H526,2)</f>
        <v>0</v>
      </c>
      <c r="BL526" s="18" t="s">
        <v>236</v>
      </c>
      <c r="BM526" s="232" t="s">
        <v>1966</v>
      </c>
    </row>
    <row r="527" s="12" customFormat="1" ht="22.8" customHeight="1">
      <c r="A527" s="12"/>
      <c r="B527" s="204"/>
      <c r="C527" s="205"/>
      <c r="D527" s="206" t="s">
        <v>74</v>
      </c>
      <c r="E527" s="218" t="s">
        <v>754</v>
      </c>
      <c r="F527" s="218" t="s">
        <v>755</v>
      </c>
      <c r="G527" s="205"/>
      <c r="H527" s="205"/>
      <c r="I527" s="208"/>
      <c r="J527" s="219">
        <f>BK527</f>
        <v>0</v>
      </c>
      <c r="K527" s="205"/>
      <c r="L527" s="210"/>
      <c r="M527" s="211"/>
      <c r="N527" s="212"/>
      <c r="O527" s="212"/>
      <c r="P527" s="213">
        <f>SUM(P528:P531)</f>
        <v>0</v>
      </c>
      <c r="Q527" s="212"/>
      <c r="R527" s="213">
        <f>SUM(R528:R531)</f>
        <v>0.011861200000000001</v>
      </c>
      <c r="S527" s="212"/>
      <c r="T527" s="214">
        <f>SUM(T528:T531)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5" t="s">
        <v>85</v>
      </c>
      <c r="AT527" s="216" t="s">
        <v>74</v>
      </c>
      <c r="AU527" s="216" t="s">
        <v>83</v>
      </c>
      <c r="AY527" s="215" t="s">
        <v>132</v>
      </c>
      <c r="BK527" s="217">
        <f>SUM(BK528:BK531)</f>
        <v>0</v>
      </c>
    </row>
    <row r="528" s="2" customFormat="1" ht="24.15" customHeight="1">
      <c r="A528" s="39"/>
      <c r="B528" s="40"/>
      <c r="C528" s="220" t="s">
        <v>1967</v>
      </c>
      <c r="D528" s="220" t="s">
        <v>135</v>
      </c>
      <c r="E528" s="221" t="s">
        <v>1968</v>
      </c>
      <c r="F528" s="222" t="s">
        <v>1969</v>
      </c>
      <c r="G528" s="223" t="s">
        <v>166</v>
      </c>
      <c r="H528" s="224">
        <v>0.35999999999999999</v>
      </c>
      <c r="I528" s="225"/>
      <c r="J528" s="226">
        <f>ROUND(I528*H528,2)</f>
        <v>0</v>
      </c>
      <c r="K528" s="227"/>
      <c r="L528" s="45"/>
      <c r="M528" s="228" t="s">
        <v>1</v>
      </c>
      <c r="N528" s="229" t="s">
        <v>40</v>
      </c>
      <c r="O528" s="92"/>
      <c r="P528" s="230">
        <f>O528*H528</f>
        <v>0</v>
      </c>
      <c r="Q528" s="230">
        <v>0.00017000000000000001</v>
      </c>
      <c r="R528" s="230">
        <f>Q528*H528</f>
        <v>6.1199999999999997E-05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236</v>
      </c>
      <c r="AT528" s="232" t="s">
        <v>135</v>
      </c>
      <c r="AU528" s="232" t="s">
        <v>85</v>
      </c>
      <c r="AY528" s="18" t="s">
        <v>132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83</v>
      </c>
      <c r="BK528" s="233">
        <f>ROUND(I528*H528,2)</f>
        <v>0</v>
      </c>
      <c r="BL528" s="18" t="s">
        <v>236</v>
      </c>
      <c r="BM528" s="232" t="s">
        <v>1970</v>
      </c>
    </row>
    <row r="529" s="14" customFormat="1">
      <c r="A529" s="14"/>
      <c r="B529" s="245"/>
      <c r="C529" s="246"/>
      <c r="D529" s="236" t="s">
        <v>141</v>
      </c>
      <c r="E529" s="247" t="s">
        <v>1</v>
      </c>
      <c r="F529" s="248" t="s">
        <v>1971</v>
      </c>
      <c r="G529" s="246"/>
      <c r="H529" s="249">
        <v>0.35999999999999999</v>
      </c>
      <c r="I529" s="250"/>
      <c r="J529" s="246"/>
      <c r="K529" s="246"/>
      <c r="L529" s="251"/>
      <c r="M529" s="252"/>
      <c r="N529" s="253"/>
      <c r="O529" s="253"/>
      <c r="P529" s="253"/>
      <c r="Q529" s="253"/>
      <c r="R529" s="253"/>
      <c r="S529" s="253"/>
      <c r="T529" s="25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5" t="s">
        <v>141</v>
      </c>
      <c r="AU529" s="255" t="s">
        <v>85</v>
      </c>
      <c r="AV529" s="14" t="s">
        <v>85</v>
      </c>
      <c r="AW529" s="14" t="s">
        <v>32</v>
      </c>
      <c r="AX529" s="14" t="s">
        <v>83</v>
      </c>
      <c r="AY529" s="255" t="s">
        <v>132</v>
      </c>
    </row>
    <row r="530" s="2" customFormat="1" ht="24.15" customHeight="1">
      <c r="A530" s="39"/>
      <c r="B530" s="40"/>
      <c r="C530" s="278" t="s">
        <v>1972</v>
      </c>
      <c r="D530" s="278" t="s">
        <v>253</v>
      </c>
      <c r="E530" s="279" t="s">
        <v>588</v>
      </c>
      <c r="F530" s="280" t="s">
        <v>589</v>
      </c>
      <c r="G530" s="281" t="s">
        <v>138</v>
      </c>
      <c r="H530" s="282">
        <v>1</v>
      </c>
      <c r="I530" s="283"/>
      <c r="J530" s="284">
        <f>ROUND(I530*H530,2)</f>
        <v>0</v>
      </c>
      <c r="K530" s="285"/>
      <c r="L530" s="286"/>
      <c r="M530" s="287" t="s">
        <v>1</v>
      </c>
      <c r="N530" s="288" t="s">
        <v>40</v>
      </c>
      <c r="O530" s="92"/>
      <c r="P530" s="230">
        <f>O530*H530</f>
        <v>0</v>
      </c>
      <c r="Q530" s="230">
        <v>0.0118</v>
      </c>
      <c r="R530" s="230">
        <f>Q530*H530</f>
        <v>0.0118</v>
      </c>
      <c r="S530" s="230">
        <v>0</v>
      </c>
      <c r="T530" s="231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2" t="s">
        <v>336</v>
      </c>
      <c r="AT530" s="232" t="s">
        <v>253</v>
      </c>
      <c r="AU530" s="232" t="s">
        <v>85</v>
      </c>
      <c r="AY530" s="18" t="s">
        <v>132</v>
      </c>
      <c r="BE530" s="233">
        <f>IF(N530="základní",J530,0)</f>
        <v>0</v>
      </c>
      <c r="BF530" s="233">
        <f>IF(N530="snížená",J530,0)</f>
        <v>0</v>
      </c>
      <c r="BG530" s="233">
        <f>IF(N530="zákl. přenesená",J530,0)</f>
        <v>0</v>
      </c>
      <c r="BH530" s="233">
        <f>IF(N530="sníž. přenesená",J530,0)</f>
        <v>0</v>
      </c>
      <c r="BI530" s="233">
        <f>IF(N530="nulová",J530,0)</f>
        <v>0</v>
      </c>
      <c r="BJ530" s="18" t="s">
        <v>83</v>
      </c>
      <c r="BK530" s="233">
        <f>ROUND(I530*H530,2)</f>
        <v>0</v>
      </c>
      <c r="BL530" s="18" t="s">
        <v>236</v>
      </c>
      <c r="BM530" s="232" t="s">
        <v>1973</v>
      </c>
    </row>
    <row r="531" s="2" customFormat="1" ht="33" customHeight="1">
      <c r="A531" s="39"/>
      <c r="B531" s="40"/>
      <c r="C531" s="220" t="s">
        <v>1974</v>
      </c>
      <c r="D531" s="220" t="s">
        <v>135</v>
      </c>
      <c r="E531" s="221" t="s">
        <v>1975</v>
      </c>
      <c r="F531" s="222" t="s">
        <v>1976</v>
      </c>
      <c r="G531" s="223" t="s">
        <v>159</v>
      </c>
      <c r="H531" s="224">
        <v>0.012</v>
      </c>
      <c r="I531" s="225"/>
      <c r="J531" s="226">
        <f>ROUND(I531*H531,2)</f>
        <v>0</v>
      </c>
      <c r="K531" s="227"/>
      <c r="L531" s="45"/>
      <c r="M531" s="228" t="s">
        <v>1</v>
      </c>
      <c r="N531" s="229" t="s">
        <v>40</v>
      </c>
      <c r="O531" s="92"/>
      <c r="P531" s="230">
        <f>O531*H531</f>
        <v>0</v>
      </c>
      <c r="Q531" s="230">
        <v>0</v>
      </c>
      <c r="R531" s="230">
        <f>Q531*H531</f>
        <v>0</v>
      </c>
      <c r="S531" s="230">
        <v>0</v>
      </c>
      <c r="T531" s="231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2" t="s">
        <v>236</v>
      </c>
      <c r="AT531" s="232" t="s">
        <v>135</v>
      </c>
      <c r="AU531" s="232" t="s">
        <v>85</v>
      </c>
      <c r="AY531" s="18" t="s">
        <v>132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18" t="s">
        <v>83</v>
      </c>
      <c r="BK531" s="233">
        <f>ROUND(I531*H531,2)</f>
        <v>0</v>
      </c>
      <c r="BL531" s="18" t="s">
        <v>236</v>
      </c>
      <c r="BM531" s="232" t="s">
        <v>1977</v>
      </c>
    </row>
    <row r="532" s="12" customFormat="1" ht="22.8" customHeight="1">
      <c r="A532" s="12"/>
      <c r="B532" s="204"/>
      <c r="C532" s="205"/>
      <c r="D532" s="206" t="s">
        <v>74</v>
      </c>
      <c r="E532" s="218" t="s">
        <v>954</v>
      </c>
      <c r="F532" s="218" t="s">
        <v>955</v>
      </c>
      <c r="G532" s="205"/>
      <c r="H532" s="205"/>
      <c r="I532" s="208"/>
      <c r="J532" s="219">
        <f>BK532</f>
        <v>0</v>
      </c>
      <c r="K532" s="205"/>
      <c r="L532" s="210"/>
      <c r="M532" s="211"/>
      <c r="N532" s="212"/>
      <c r="O532" s="212"/>
      <c r="P532" s="213">
        <f>SUM(P533:P549)</f>
        <v>0</v>
      </c>
      <c r="Q532" s="212"/>
      <c r="R532" s="213">
        <f>SUM(R533:R549)</f>
        <v>0.061471399999999995</v>
      </c>
      <c r="S532" s="212"/>
      <c r="T532" s="214">
        <f>SUM(T533:T549)</f>
        <v>0.070176000000000002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5" t="s">
        <v>85</v>
      </c>
      <c r="AT532" s="216" t="s">
        <v>74</v>
      </c>
      <c r="AU532" s="216" t="s">
        <v>83</v>
      </c>
      <c r="AY532" s="215" t="s">
        <v>132</v>
      </c>
      <c r="BK532" s="217">
        <f>SUM(BK533:BK549)</f>
        <v>0</v>
      </c>
    </row>
    <row r="533" s="2" customFormat="1" ht="16.5" customHeight="1">
      <c r="A533" s="39"/>
      <c r="B533" s="40"/>
      <c r="C533" s="220" t="s">
        <v>1542</v>
      </c>
      <c r="D533" s="220" t="s">
        <v>135</v>
      </c>
      <c r="E533" s="221" t="s">
        <v>957</v>
      </c>
      <c r="F533" s="222" t="s">
        <v>958</v>
      </c>
      <c r="G533" s="223" t="s">
        <v>166</v>
      </c>
      <c r="H533" s="224">
        <v>2.5800000000000001</v>
      </c>
      <c r="I533" s="225"/>
      <c r="J533" s="226">
        <f>ROUND(I533*H533,2)</f>
        <v>0</v>
      </c>
      <c r="K533" s="227"/>
      <c r="L533" s="45"/>
      <c r="M533" s="228" t="s">
        <v>1</v>
      </c>
      <c r="N533" s="229" t="s">
        <v>40</v>
      </c>
      <c r="O533" s="92"/>
      <c r="P533" s="230">
        <f>O533*H533</f>
        <v>0</v>
      </c>
      <c r="Q533" s="230">
        <v>0.00029999999999999997</v>
      </c>
      <c r="R533" s="230">
        <f>Q533*H533</f>
        <v>0.00077399999999999995</v>
      </c>
      <c r="S533" s="230">
        <v>0</v>
      </c>
      <c r="T533" s="231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2" t="s">
        <v>236</v>
      </c>
      <c r="AT533" s="232" t="s">
        <v>135</v>
      </c>
      <c r="AU533" s="232" t="s">
        <v>85</v>
      </c>
      <c r="AY533" s="18" t="s">
        <v>132</v>
      </c>
      <c r="BE533" s="233">
        <f>IF(N533="základní",J533,0)</f>
        <v>0</v>
      </c>
      <c r="BF533" s="233">
        <f>IF(N533="snížená",J533,0)</f>
        <v>0</v>
      </c>
      <c r="BG533" s="233">
        <f>IF(N533="zákl. přenesená",J533,0)</f>
        <v>0</v>
      </c>
      <c r="BH533" s="233">
        <f>IF(N533="sníž. přenesená",J533,0)</f>
        <v>0</v>
      </c>
      <c r="BI533" s="233">
        <f>IF(N533="nulová",J533,0)</f>
        <v>0</v>
      </c>
      <c r="BJ533" s="18" t="s">
        <v>83</v>
      </c>
      <c r="BK533" s="233">
        <f>ROUND(I533*H533,2)</f>
        <v>0</v>
      </c>
      <c r="BL533" s="18" t="s">
        <v>236</v>
      </c>
      <c r="BM533" s="232" t="s">
        <v>1978</v>
      </c>
    </row>
    <row r="534" s="2" customFormat="1" ht="33" customHeight="1">
      <c r="A534" s="39"/>
      <c r="B534" s="40"/>
      <c r="C534" s="220" t="s">
        <v>1979</v>
      </c>
      <c r="D534" s="220" t="s">
        <v>135</v>
      </c>
      <c r="E534" s="221" t="s">
        <v>1980</v>
      </c>
      <c r="F534" s="222" t="s">
        <v>1981</v>
      </c>
      <c r="G534" s="223" t="s">
        <v>166</v>
      </c>
      <c r="H534" s="224">
        <v>2.5800000000000001</v>
      </c>
      <c r="I534" s="225"/>
      <c r="J534" s="226">
        <f>ROUND(I534*H534,2)</f>
        <v>0</v>
      </c>
      <c r="K534" s="227"/>
      <c r="L534" s="45"/>
      <c r="M534" s="228" t="s">
        <v>1</v>
      </c>
      <c r="N534" s="229" t="s">
        <v>40</v>
      </c>
      <c r="O534" s="92"/>
      <c r="P534" s="230">
        <f>O534*H534</f>
        <v>0</v>
      </c>
      <c r="Q534" s="230">
        <v>0.0053800000000000002</v>
      </c>
      <c r="R534" s="230">
        <f>Q534*H534</f>
        <v>0.013880400000000001</v>
      </c>
      <c r="S534" s="230">
        <v>0</v>
      </c>
      <c r="T534" s="23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2" t="s">
        <v>236</v>
      </c>
      <c r="AT534" s="232" t="s">
        <v>135</v>
      </c>
      <c r="AU534" s="232" t="s">
        <v>85</v>
      </c>
      <c r="AY534" s="18" t="s">
        <v>132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18" t="s">
        <v>83</v>
      </c>
      <c r="BK534" s="233">
        <f>ROUND(I534*H534,2)</f>
        <v>0</v>
      </c>
      <c r="BL534" s="18" t="s">
        <v>236</v>
      </c>
      <c r="BM534" s="232" t="s">
        <v>1982</v>
      </c>
    </row>
    <row r="535" s="13" customFormat="1">
      <c r="A535" s="13"/>
      <c r="B535" s="234"/>
      <c r="C535" s="235"/>
      <c r="D535" s="236" t="s">
        <v>141</v>
      </c>
      <c r="E535" s="237" t="s">
        <v>1</v>
      </c>
      <c r="F535" s="238" t="s">
        <v>1983</v>
      </c>
      <c r="G535" s="235"/>
      <c r="H535" s="237" t="s">
        <v>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4" t="s">
        <v>141</v>
      </c>
      <c r="AU535" s="244" t="s">
        <v>85</v>
      </c>
      <c r="AV535" s="13" t="s">
        <v>83</v>
      </c>
      <c r="AW535" s="13" t="s">
        <v>32</v>
      </c>
      <c r="AX535" s="13" t="s">
        <v>75</v>
      </c>
      <c r="AY535" s="244" t="s">
        <v>132</v>
      </c>
    </row>
    <row r="536" s="14" customFormat="1">
      <c r="A536" s="14"/>
      <c r="B536" s="245"/>
      <c r="C536" s="246"/>
      <c r="D536" s="236" t="s">
        <v>141</v>
      </c>
      <c r="E536" s="247" t="s">
        <v>1</v>
      </c>
      <c r="F536" s="248" t="s">
        <v>1984</v>
      </c>
      <c r="G536" s="246"/>
      <c r="H536" s="249">
        <v>2.5800000000000001</v>
      </c>
      <c r="I536" s="250"/>
      <c r="J536" s="246"/>
      <c r="K536" s="246"/>
      <c r="L536" s="251"/>
      <c r="M536" s="252"/>
      <c r="N536" s="253"/>
      <c r="O536" s="253"/>
      <c r="P536" s="253"/>
      <c r="Q536" s="253"/>
      <c r="R536" s="253"/>
      <c r="S536" s="253"/>
      <c r="T536" s="25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5" t="s">
        <v>141</v>
      </c>
      <c r="AU536" s="255" t="s">
        <v>85</v>
      </c>
      <c r="AV536" s="14" t="s">
        <v>85</v>
      </c>
      <c r="AW536" s="14" t="s">
        <v>32</v>
      </c>
      <c r="AX536" s="14" t="s">
        <v>83</v>
      </c>
      <c r="AY536" s="255" t="s">
        <v>132</v>
      </c>
    </row>
    <row r="537" s="2" customFormat="1" ht="24.15" customHeight="1">
      <c r="A537" s="39"/>
      <c r="B537" s="40"/>
      <c r="C537" s="278" t="s">
        <v>1985</v>
      </c>
      <c r="D537" s="278" t="s">
        <v>253</v>
      </c>
      <c r="E537" s="279" t="s">
        <v>1986</v>
      </c>
      <c r="F537" s="280" t="s">
        <v>1987</v>
      </c>
      <c r="G537" s="281" t="s">
        <v>166</v>
      </c>
      <c r="H537" s="282">
        <v>2.8380000000000001</v>
      </c>
      <c r="I537" s="283"/>
      <c r="J537" s="284">
        <f>ROUND(I537*H537,2)</f>
        <v>0</v>
      </c>
      <c r="K537" s="285"/>
      <c r="L537" s="286"/>
      <c r="M537" s="287" t="s">
        <v>1</v>
      </c>
      <c r="N537" s="288" t="s">
        <v>40</v>
      </c>
      <c r="O537" s="92"/>
      <c r="P537" s="230">
        <f>O537*H537</f>
        <v>0</v>
      </c>
      <c r="Q537" s="230">
        <v>0.016</v>
      </c>
      <c r="R537" s="230">
        <f>Q537*H537</f>
        <v>0.045408000000000004</v>
      </c>
      <c r="S537" s="230">
        <v>0</v>
      </c>
      <c r="T537" s="23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2" t="s">
        <v>336</v>
      </c>
      <c r="AT537" s="232" t="s">
        <v>253</v>
      </c>
      <c r="AU537" s="232" t="s">
        <v>85</v>
      </c>
      <c r="AY537" s="18" t="s">
        <v>132</v>
      </c>
      <c r="BE537" s="233">
        <f>IF(N537="základní",J537,0)</f>
        <v>0</v>
      </c>
      <c r="BF537" s="233">
        <f>IF(N537="snížená",J537,0)</f>
        <v>0</v>
      </c>
      <c r="BG537" s="233">
        <f>IF(N537="zákl. přenesená",J537,0)</f>
        <v>0</v>
      </c>
      <c r="BH537" s="233">
        <f>IF(N537="sníž. přenesená",J537,0)</f>
        <v>0</v>
      </c>
      <c r="BI537" s="233">
        <f>IF(N537="nulová",J537,0)</f>
        <v>0</v>
      </c>
      <c r="BJ537" s="18" t="s">
        <v>83</v>
      </c>
      <c r="BK537" s="233">
        <f>ROUND(I537*H537,2)</f>
        <v>0</v>
      </c>
      <c r="BL537" s="18" t="s">
        <v>236</v>
      </c>
      <c r="BM537" s="232" t="s">
        <v>1988</v>
      </c>
    </row>
    <row r="538" s="14" customFormat="1">
      <c r="A538" s="14"/>
      <c r="B538" s="245"/>
      <c r="C538" s="246"/>
      <c r="D538" s="236" t="s">
        <v>141</v>
      </c>
      <c r="E538" s="246"/>
      <c r="F538" s="248" t="s">
        <v>1989</v>
      </c>
      <c r="G538" s="246"/>
      <c r="H538" s="249">
        <v>2.8380000000000001</v>
      </c>
      <c r="I538" s="250"/>
      <c r="J538" s="246"/>
      <c r="K538" s="246"/>
      <c r="L538" s="251"/>
      <c r="M538" s="252"/>
      <c r="N538" s="253"/>
      <c r="O538" s="253"/>
      <c r="P538" s="253"/>
      <c r="Q538" s="253"/>
      <c r="R538" s="253"/>
      <c r="S538" s="253"/>
      <c r="T538" s="25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5" t="s">
        <v>141</v>
      </c>
      <c r="AU538" s="255" t="s">
        <v>85</v>
      </c>
      <c r="AV538" s="14" t="s">
        <v>85</v>
      </c>
      <c r="AW538" s="14" t="s">
        <v>4</v>
      </c>
      <c r="AX538" s="14" t="s">
        <v>83</v>
      </c>
      <c r="AY538" s="255" t="s">
        <v>132</v>
      </c>
    </row>
    <row r="539" s="2" customFormat="1" ht="33" customHeight="1">
      <c r="A539" s="39"/>
      <c r="B539" s="40"/>
      <c r="C539" s="220" t="s">
        <v>1990</v>
      </c>
      <c r="D539" s="220" t="s">
        <v>135</v>
      </c>
      <c r="E539" s="221" t="s">
        <v>975</v>
      </c>
      <c r="F539" s="222" t="s">
        <v>976</v>
      </c>
      <c r="G539" s="223" t="s">
        <v>166</v>
      </c>
      <c r="H539" s="224">
        <v>2.5800000000000001</v>
      </c>
      <c r="I539" s="225"/>
      <c r="J539" s="226">
        <f>ROUND(I539*H539,2)</f>
        <v>0</v>
      </c>
      <c r="K539" s="227"/>
      <c r="L539" s="45"/>
      <c r="M539" s="228" t="s">
        <v>1</v>
      </c>
      <c r="N539" s="229" t="s">
        <v>40</v>
      </c>
      <c r="O539" s="92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2" t="s">
        <v>236</v>
      </c>
      <c r="AT539" s="232" t="s">
        <v>135</v>
      </c>
      <c r="AU539" s="232" t="s">
        <v>85</v>
      </c>
      <c r="AY539" s="18" t="s">
        <v>132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8" t="s">
        <v>83</v>
      </c>
      <c r="BK539" s="233">
        <f>ROUND(I539*H539,2)</f>
        <v>0</v>
      </c>
      <c r="BL539" s="18" t="s">
        <v>236</v>
      </c>
      <c r="BM539" s="232" t="s">
        <v>1991</v>
      </c>
    </row>
    <row r="540" s="2" customFormat="1" ht="24.15" customHeight="1">
      <c r="A540" s="39"/>
      <c r="B540" s="40"/>
      <c r="C540" s="220" t="s">
        <v>1992</v>
      </c>
      <c r="D540" s="220" t="s">
        <v>135</v>
      </c>
      <c r="E540" s="221" t="s">
        <v>1993</v>
      </c>
      <c r="F540" s="222" t="s">
        <v>1994</v>
      </c>
      <c r="G540" s="223" t="s">
        <v>166</v>
      </c>
      <c r="H540" s="224">
        <v>2.5800000000000001</v>
      </c>
      <c r="I540" s="225"/>
      <c r="J540" s="226">
        <f>ROUND(I540*H540,2)</f>
        <v>0</v>
      </c>
      <c r="K540" s="227"/>
      <c r="L540" s="45"/>
      <c r="M540" s="228" t="s">
        <v>1</v>
      </c>
      <c r="N540" s="229" t="s">
        <v>40</v>
      </c>
      <c r="O540" s="92"/>
      <c r="P540" s="230">
        <f>O540*H540</f>
        <v>0</v>
      </c>
      <c r="Q540" s="230">
        <v>0</v>
      </c>
      <c r="R540" s="230">
        <f>Q540*H540</f>
        <v>0</v>
      </c>
      <c r="S540" s="230">
        <v>0.027199999999999998</v>
      </c>
      <c r="T540" s="231">
        <f>S540*H540</f>
        <v>0.070176000000000002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236</v>
      </c>
      <c r="AT540" s="232" t="s">
        <v>135</v>
      </c>
      <c r="AU540" s="232" t="s">
        <v>85</v>
      </c>
      <c r="AY540" s="18" t="s">
        <v>132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83</v>
      </c>
      <c r="BK540" s="233">
        <f>ROUND(I540*H540,2)</f>
        <v>0</v>
      </c>
      <c r="BL540" s="18" t="s">
        <v>236</v>
      </c>
      <c r="BM540" s="232" t="s">
        <v>1995</v>
      </c>
    </row>
    <row r="541" s="13" customFormat="1">
      <c r="A541" s="13"/>
      <c r="B541" s="234"/>
      <c r="C541" s="235"/>
      <c r="D541" s="236" t="s">
        <v>141</v>
      </c>
      <c r="E541" s="237" t="s">
        <v>1</v>
      </c>
      <c r="F541" s="238" t="s">
        <v>1983</v>
      </c>
      <c r="G541" s="235"/>
      <c r="H541" s="237" t="s">
        <v>1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141</v>
      </c>
      <c r="AU541" s="244" t="s">
        <v>85</v>
      </c>
      <c r="AV541" s="13" t="s">
        <v>83</v>
      </c>
      <c r="AW541" s="13" t="s">
        <v>32</v>
      </c>
      <c r="AX541" s="13" t="s">
        <v>75</v>
      </c>
      <c r="AY541" s="244" t="s">
        <v>132</v>
      </c>
    </row>
    <row r="542" s="14" customFormat="1">
      <c r="A542" s="14"/>
      <c r="B542" s="245"/>
      <c r="C542" s="246"/>
      <c r="D542" s="236" t="s">
        <v>141</v>
      </c>
      <c r="E542" s="247" t="s">
        <v>1</v>
      </c>
      <c r="F542" s="248" t="s">
        <v>1984</v>
      </c>
      <c r="G542" s="246"/>
      <c r="H542" s="249">
        <v>2.5800000000000001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141</v>
      </c>
      <c r="AU542" s="255" t="s">
        <v>85</v>
      </c>
      <c r="AV542" s="14" t="s">
        <v>85</v>
      </c>
      <c r="AW542" s="14" t="s">
        <v>32</v>
      </c>
      <c r="AX542" s="14" t="s">
        <v>83</v>
      </c>
      <c r="AY542" s="255" t="s">
        <v>132</v>
      </c>
    </row>
    <row r="543" s="2" customFormat="1" ht="24.15" customHeight="1">
      <c r="A543" s="39"/>
      <c r="B543" s="40"/>
      <c r="C543" s="220" t="s">
        <v>1996</v>
      </c>
      <c r="D543" s="220" t="s">
        <v>135</v>
      </c>
      <c r="E543" s="221" t="s">
        <v>1997</v>
      </c>
      <c r="F543" s="222" t="s">
        <v>1998</v>
      </c>
      <c r="G543" s="223" t="s">
        <v>230</v>
      </c>
      <c r="H543" s="224">
        <v>2</v>
      </c>
      <c r="I543" s="225"/>
      <c r="J543" s="226">
        <f>ROUND(I543*H543,2)</f>
        <v>0</v>
      </c>
      <c r="K543" s="227"/>
      <c r="L543" s="45"/>
      <c r="M543" s="228" t="s">
        <v>1</v>
      </c>
      <c r="N543" s="229" t="s">
        <v>40</v>
      </c>
      <c r="O543" s="92"/>
      <c r="P543" s="230">
        <f>O543*H543</f>
        <v>0</v>
      </c>
      <c r="Q543" s="230">
        <v>0.00020000000000000001</v>
      </c>
      <c r="R543" s="230">
        <f>Q543*H543</f>
        <v>0.00040000000000000002</v>
      </c>
      <c r="S543" s="230">
        <v>0</v>
      </c>
      <c r="T543" s="231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2" t="s">
        <v>236</v>
      </c>
      <c r="AT543" s="232" t="s">
        <v>135</v>
      </c>
      <c r="AU543" s="232" t="s">
        <v>85</v>
      </c>
      <c r="AY543" s="18" t="s">
        <v>132</v>
      </c>
      <c r="BE543" s="233">
        <f>IF(N543="základní",J543,0)</f>
        <v>0</v>
      </c>
      <c r="BF543" s="233">
        <f>IF(N543="snížená",J543,0)</f>
        <v>0</v>
      </c>
      <c r="BG543" s="233">
        <f>IF(N543="zákl. přenesená",J543,0)</f>
        <v>0</v>
      </c>
      <c r="BH543" s="233">
        <f>IF(N543="sníž. přenesená",J543,0)</f>
        <v>0</v>
      </c>
      <c r="BI543" s="233">
        <f>IF(N543="nulová",J543,0)</f>
        <v>0</v>
      </c>
      <c r="BJ543" s="18" t="s">
        <v>83</v>
      </c>
      <c r="BK543" s="233">
        <f>ROUND(I543*H543,2)</f>
        <v>0</v>
      </c>
      <c r="BL543" s="18" t="s">
        <v>236</v>
      </c>
      <c r="BM543" s="232" t="s">
        <v>1999</v>
      </c>
    </row>
    <row r="544" s="2" customFormat="1" ht="16.5" customHeight="1">
      <c r="A544" s="39"/>
      <c r="B544" s="40"/>
      <c r="C544" s="278" t="s">
        <v>2000</v>
      </c>
      <c r="D544" s="278" t="s">
        <v>253</v>
      </c>
      <c r="E544" s="279" t="s">
        <v>2001</v>
      </c>
      <c r="F544" s="280" t="s">
        <v>2002</v>
      </c>
      <c r="G544" s="281" t="s">
        <v>230</v>
      </c>
      <c r="H544" s="282">
        <v>2.1000000000000001</v>
      </c>
      <c r="I544" s="283"/>
      <c r="J544" s="284">
        <f>ROUND(I544*H544,2)</f>
        <v>0</v>
      </c>
      <c r="K544" s="285"/>
      <c r="L544" s="286"/>
      <c r="M544" s="287" t="s">
        <v>1</v>
      </c>
      <c r="N544" s="288" t="s">
        <v>40</v>
      </c>
      <c r="O544" s="92"/>
      <c r="P544" s="230">
        <f>O544*H544</f>
        <v>0</v>
      </c>
      <c r="Q544" s="230">
        <v>0.00029999999999999997</v>
      </c>
      <c r="R544" s="230">
        <f>Q544*H544</f>
        <v>0.00062999999999999992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336</v>
      </c>
      <c r="AT544" s="232" t="s">
        <v>253</v>
      </c>
      <c r="AU544" s="232" t="s">
        <v>85</v>
      </c>
      <c r="AY544" s="18" t="s">
        <v>132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8" t="s">
        <v>83</v>
      </c>
      <c r="BK544" s="233">
        <f>ROUND(I544*H544,2)</f>
        <v>0</v>
      </c>
      <c r="BL544" s="18" t="s">
        <v>236</v>
      </c>
      <c r="BM544" s="232" t="s">
        <v>2003</v>
      </c>
    </row>
    <row r="545" s="14" customFormat="1">
      <c r="A545" s="14"/>
      <c r="B545" s="245"/>
      <c r="C545" s="246"/>
      <c r="D545" s="236" t="s">
        <v>141</v>
      </c>
      <c r="E545" s="246"/>
      <c r="F545" s="248" t="s">
        <v>2004</v>
      </c>
      <c r="G545" s="246"/>
      <c r="H545" s="249">
        <v>2.1000000000000001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5" t="s">
        <v>141</v>
      </c>
      <c r="AU545" s="255" t="s">
        <v>85</v>
      </c>
      <c r="AV545" s="14" t="s">
        <v>85</v>
      </c>
      <c r="AW545" s="14" t="s">
        <v>4</v>
      </c>
      <c r="AX545" s="14" t="s">
        <v>83</v>
      </c>
      <c r="AY545" s="255" t="s">
        <v>132</v>
      </c>
    </row>
    <row r="546" s="2" customFormat="1" ht="24.15" customHeight="1">
      <c r="A546" s="39"/>
      <c r="B546" s="40"/>
      <c r="C546" s="220" t="s">
        <v>2005</v>
      </c>
      <c r="D546" s="220" t="s">
        <v>135</v>
      </c>
      <c r="E546" s="221" t="s">
        <v>2006</v>
      </c>
      <c r="F546" s="222" t="s">
        <v>2007</v>
      </c>
      <c r="G546" s="223" t="s">
        <v>166</v>
      </c>
      <c r="H546" s="224">
        <v>7.5800000000000001</v>
      </c>
      <c r="I546" s="225"/>
      <c r="J546" s="226">
        <f>ROUND(I546*H546,2)</f>
        <v>0</v>
      </c>
      <c r="K546" s="227"/>
      <c r="L546" s="45"/>
      <c r="M546" s="228" t="s">
        <v>1</v>
      </c>
      <c r="N546" s="229" t="s">
        <v>40</v>
      </c>
      <c r="O546" s="92"/>
      <c r="P546" s="230">
        <f>O546*H546</f>
        <v>0</v>
      </c>
      <c r="Q546" s="230">
        <v>5.0000000000000002E-05</v>
      </c>
      <c r="R546" s="230">
        <f>Q546*H546</f>
        <v>0.000379</v>
      </c>
      <c r="S546" s="230">
        <v>0</v>
      </c>
      <c r="T546" s="23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2" t="s">
        <v>236</v>
      </c>
      <c r="AT546" s="232" t="s">
        <v>135</v>
      </c>
      <c r="AU546" s="232" t="s">
        <v>85</v>
      </c>
      <c r="AY546" s="18" t="s">
        <v>132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8" t="s">
        <v>83</v>
      </c>
      <c r="BK546" s="233">
        <f>ROUND(I546*H546,2)</f>
        <v>0</v>
      </c>
      <c r="BL546" s="18" t="s">
        <v>236</v>
      </c>
      <c r="BM546" s="232" t="s">
        <v>2008</v>
      </c>
    </row>
    <row r="547" s="13" customFormat="1">
      <c r="A547" s="13"/>
      <c r="B547" s="234"/>
      <c r="C547" s="235"/>
      <c r="D547" s="236" t="s">
        <v>141</v>
      </c>
      <c r="E547" s="237" t="s">
        <v>1</v>
      </c>
      <c r="F547" s="238" t="s">
        <v>2009</v>
      </c>
      <c r="G547" s="235"/>
      <c r="H547" s="237" t="s">
        <v>1</v>
      </c>
      <c r="I547" s="239"/>
      <c r="J547" s="235"/>
      <c r="K547" s="235"/>
      <c r="L547" s="240"/>
      <c r="M547" s="241"/>
      <c r="N547" s="242"/>
      <c r="O547" s="242"/>
      <c r="P547" s="242"/>
      <c r="Q547" s="242"/>
      <c r="R547" s="242"/>
      <c r="S547" s="242"/>
      <c r="T547" s="24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4" t="s">
        <v>141</v>
      </c>
      <c r="AU547" s="244" t="s">
        <v>85</v>
      </c>
      <c r="AV547" s="13" t="s">
        <v>83</v>
      </c>
      <c r="AW547" s="13" t="s">
        <v>32</v>
      </c>
      <c r="AX547" s="13" t="s">
        <v>75</v>
      </c>
      <c r="AY547" s="244" t="s">
        <v>132</v>
      </c>
    </row>
    <row r="548" s="14" customFormat="1">
      <c r="A548" s="14"/>
      <c r="B548" s="245"/>
      <c r="C548" s="246"/>
      <c r="D548" s="236" t="s">
        <v>141</v>
      </c>
      <c r="E548" s="247" t="s">
        <v>1</v>
      </c>
      <c r="F548" s="248" t="s">
        <v>2010</v>
      </c>
      <c r="G548" s="246"/>
      <c r="H548" s="249">
        <v>7.5800000000000001</v>
      </c>
      <c r="I548" s="250"/>
      <c r="J548" s="246"/>
      <c r="K548" s="246"/>
      <c r="L548" s="251"/>
      <c r="M548" s="252"/>
      <c r="N548" s="253"/>
      <c r="O548" s="253"/>
      <c r="P548" s="253"/>
      <c r="Q548" s="253"/>
      <c r="R548" s="253"/>
      <c r="S548" s="253"/>
      <c r="T548" s="25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5" t="s">
        <v>141</v>
      </c>
      <c r="AU548" s="255" t="s">
        <v>85</v>
      </c>
      <c r="AV548" s="14" t="s">
        <v>85</v>
      </c>
      <c r="AW548" s="14" t="s">
        <v>32</v>
      </c>
      <c r="AX548" s="14" t="s">
        <v>83</v>
      </c>
      <c r="AY548" s="255" t="s">
        <v>132</v>
      </c>
    </row>
    <row r="549" s="2" customFormat="1" ht="33" customHeight="1">
      <c r="A549" s="39"/>
      <c r="B549" s="40"/>
      <c r="C549" s="220" t="s">
        <v>2011</v>
      </c>
      <c r="D549" s="220" t="s">
        <v>135</v>
      </c>
      <c r="E549" s="221" t="s">
        <v>1007</v>
      </c>
      <c r="F549" s="222" t="s">
        <v>1008</v>
      </c>
      <c r="G549" s="223" t="s">
        <v>159</v>
      </c>
      <c r="H549" s="224">
        <v>0.060999999999999999</v>
      </c>
      <c r="I549" s="225"/>
      <c r="J549" s="226">
        <f>ROUND(I549*H549,2)</f>
        <v>0</v>
      </c>
      <c r="K549" s="227"/>
      <c r="L549" s="45"/>
      <c r="M549" s="228" t="s">
        <v>1</v>
      </c>
      <c r="N549" s="229" t="s">
        <v>40</v>
      </c>
      <c r="O549" s="92"/>
      <c r="P549" s="230">
        <f>O549*H549</f>
        <v>0</v>
      </c>
      <c r="Q549" s="230">
        <v>0</v>
      </c>
      <c r="R549" s="230">
        <f>Q549*H549</f>
        <v>0</v>
      </c>
      <c r="S549" s="230">
        <v>0</v>
      </c>
      <c r="T549" s="23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2" t="s">
        <v>236</v>
      </c>
      <c r="AT549" s="232" t="s">
        <v>135</v>
      </c>
      <c r="AU549" s="232" t="s">
        <v>85</v>
      </c>
      <c r="AY549" s="18" t="s">
        <v>132</v>
      </c>
      <c r="BE549" s="233">
        <f>IF(N549="základní",J549,0)</f>
        <v>0</v>
      </c>
      <c r="BF549" s="233">
        <f>IF(N549="snížená",J549,0)</f>
        <v>0</v>
      </c>
      <c r="BG549" s="233">
        <f>IF(N549="zákl. přenesená",J549,0)</f>
        <v>0</v>
      </c>
      <c r="BH549" s="233">
        <f>IF(N549="sníž. přenesená",J549,0)</f>
        <v>0</v>
      </c>
      <c r="BI549" s="233">
        <f>IF(N549="nulová",J549,0)</f>
        <v>0</v>
      </c>
      <c r="BJ549" s="18" t="s">
        <v>83</v>
      </c>
      <c r="BK549" s="233">
        <f>ROUND(I549*H549,2)</f>
        <v>0</v>
      </c>
      <c r="BL549" s="18" t="s">
        <v>236</v>
      </c>
      <c r="BM549" s="232" t="s">
        <v>2012</v>
      </c>
    </row>
    <row r="550" s="12" customFormat="1" ht="22.8" customHeight="1">
      <c r="A550" s="12"/>
      <c r="B550" s="204"/>
      <c r="C550" s="205"/>
      <c r="D550" s="206" t="s">
        <v>74</v>
      </c>
      <c r="E550" s="218" t="s">
        <v>1038</v>
      </c>
      <c r="F550" s="218" t="s">
        <v>1039</v>
      </c>
      <c r="G550" s="205"/>
      <c r="H550" s="205"/>
      <c r="I550" s="208"/>
      <c r="J550" s="219">
        <f>BK550</f>
        <v>0</v>
      </c>
      <c r="K550" s="205"/>
      <c r="L550" s="210"/>
      <c r="M550" s="211"/>
      <c r="N550" s="212"/>
      <c r="O550" s="212"/>
      <c r="P550" s="213">
        <f>SUM(P551:P554)</f>
        <v>0</v>
      </c>
      <c r="Q550" s="212"/>
      <c r="R550" s="213">
        <f>SUM(R551:R554)</f>
        <v>0.012500000000000001</v>
      </c>
      <c r="S550" s="212"/>
      <c r="T550" s="214">
        <f>SUM(T551:T554)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5" t="s">
        <v>85</v>
      </c>
      <c r="AT550" s="216" t="s">
        <v>74</v>
      </c>
      <c r="AU550" s="216" t="s">
        <v>83</v>
      </c>
      <c r="AY550" s="215" t="s">
        <v>132</v>
      </c>
      <c r="BK550" s="217">
        <f>SUM(BK551:BK554)</f>
        <v>0</v>
      </c>
    </row>
    <row r="551" s="2" customFormat="1" ht="24.15" customHeight="1">
      <c r="A551" s="39"/>
      <c r="B551" s="40"/>
      <c r="C551" s="220" t="s">
        <v>2013</v>
      </c>
      <c r="D551" s="220" t="s">
        <v>135</v>
      </c>
      <c r="E551" s="221" t="s">
        <v>1041</v>
      </c>
      <c r="F551" s="222" t="s">
        <v>1042</v>
      </c>
      <c r="G551" s="223" t="s">
        <v>166</v>
      </c>
      <c r="H551" s="224">
        <v>25</v>
      </c>
      <c r="I551" s="225"/>
      <c r="J551" s="226">
        <f>ROUND(I551*H551,2)</f>
        <v>0</v>
      </c>
      <c r="K551" s="227"/>
      <c r="L551" s="45"/>
      <c r="M551" s="228" t="s">
        <v>1</v>
      </c>
      <c r="N551" s="229" t="s">
        <v>40</v>
      </c>
      <c r="O551" s="92"/>
      <c r="P551" s="230">
        <f>O551*H551</f>
        <v>0</v>
      </c>
      <c r="Q551" s="230">
        <v>0.00021000000000000001</v>
      </c>
      <c r="R551" s="230">
        <f>Q551*H551</f>
        <v>0.0052500000000000003</v>
      </c>
      <c r="S551" s="230">
        <v>0</v>
      </c>
      <c r="T551" s="23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2" t="s">
        <v>236</v>
      </c>
      <c r="AT551" s="232" t="s">
        <v>135</v>
      </c>
      <c r="AU551" s="232" t="s">
        <v>85</v>
      </c>
      <c r="AY551" s="18" t="s">
        <v>132</v>
      </c>
      <c r="BE551" s="233">
        <f>IF(N551="základní",J551,0)</f>
        <v>0</v>
      </c>
      <c r="BF551" s="233">
        <f>IF(N551="snížená",J551,0)</f>
        <v>0</v>
      </c>
      <c r="BG551" s="233">
        <f>IF(N551="zákl. přenesená",J551,0)</f>
        <v>0</v>
      </c>
      <c r="BH551" s="233">
        <f>IF(N551="sníž. přenesená",J551,0)</f>
        <v>0</v>
      </c>
      <c r="BI551" s="233">
        <f>IF(N551="nulová",J551,0)</f>
        <v>0</v>
      </c>
      <c r="BJ551" s="18" t="s">
        <v>83</v>
      </c>
      <c r="BK551" s="233">
        <f>ROUND(I551*H551,2)</f>
        <v>0</v>
      </c>
      <c r="BL551" s="18" t="s">
        <v>236</v>
      </c>
      <c r="BM551" s="232" t="s">
        <v>2014</v>
      </c>
    </row>
    <row r="552" s="13" customFormat="1">
      <c r="A552" s="13"/>
      <c r="B552" s="234"/>
      <c r="C552" s="235"/>
      <c r="D552" s="236" t="s">
        <v>141</v>
      </c>
      <c r="E552" s="237" t="s">
        <v>1</v>
      </c>
      <c r="F552" s="238" t="s">
        <v>2015</v>
      </c>
      <c r="G552" s="235"/>
      <c r="H552" s="237" t="s">
        <v>1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141</v>
      </c>
      <c r="AU552" s="244" t="s">
        <v>85</v>
      </c>
      <c r="AV552" s="13" t="s">
        <v>83</v>
      </c>
      <c r="AW552" s="13" t="s">
        <v>32</v>
      </c>
      <c r="AX552" s="13" t="s">
        <v>75</v>
      </c>
      <c r="AY552" s="244" t="s">
        <v>132</v>
      </c>
    </row>
    <row r="553" s="14" customFormat="1">
      <c r="A553" s="14"/>
      <c r="B553" s="245"/>
      <c r="C553" s="246"/>
      <c r="D553" s="236" t="s">
        <v>141</v>
      </c>
      <c r="E553" s="247" t="s">
        <v>1</v>
      </c>
      <c r="F553" s="248" t="s">
        <v>282</v>
      </c>
      <c r="G553" s="246"/>
      <c r="H553" s="249">
        <v>25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141</v>
      </c>
      <c r="AU553" s="255" t="s">
        <v>85</v>
      </c>
      <c r="AV553" s="14" t="s">
        <v>85</v>
      </c>
      <c r="AW553" s="14" t="s">
        <v>32</v>
      </c>
      <c r="AX553" s="14" t="s">
        <v>83</v>
      </c>
      <c r="AY553" s="255" t="s">
        <v>132</v>
      </c>
    </row>
    <row r="554" s="2" customFormat="1" ht="24.15" customHeight="1">
      <c r="A554" s="39"/>
      <c r="B554" s="40"/>
      <c r="C554" s="220" t="s">
        <v>2016</v>
      </c>
      <c r="D554" s="220" t="s">
        <v>135</v>
      </c>
      <c r="E554" s="221" t="s">
        <v>1058</v>
      </c>
      <c r="F554" s="222" t="s">
        <v>1059</v>
      </c>
      <c r="G554" s="223" t="s">
        <v>166</v>
      </c>
      <c r="H554" s="224">
        <v>25</v>
      </c>
      <c r="I554" s="225"/>
      <c r="J554" s="226">
        <f>ROUND(I554*H554,2)</f>
        <v>0</v>
      </c>
      <c r="K554" s="227"/>
      <c r="L554" s="45"/>
      <c r="M554" s="228" t="s">
        <v>1</v>
      </c>
      <c r="N554" s="229" t="s">
        <v>40</v>
      </c>
      <c r="O554" s="92"/>
      <c r="P554" s="230">
        <f>O554*H554</f>
        <v>0</v>
      </c>
      <c r="Q554" s="230">
        <v>0.00029</v>
      </c>
      <c r="R554" s="230">
        <f>Q554*H554</f>
        <v>0.0072500000000000004</v>
      </c>
      <c r="S554" s="230">
        <v>0</v>
      </c>
      <c r="T554" s="23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2" t="s">
        <v>236</v>
      </c>
      <c r="AT554" s="232" t="s">
        <v>135</v>
      </c>
      <c r="AU554" s="232" t="s">
        <v>85</v>
      </c>
      <c r="AY554" s="18" t="s">
        <v>132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8" t="s">
        <v>83</v>
      </c>
      <c r="BK554" s="233">
        <f>ROUND(I554*H554,2)</f>
        <v>0</v>
      </c>
      <c r="BL554" s="18" t="s">
        <v>236</v>
      </c>
      <c r="BM554" s="232" t="s">
        <v>2017</v>
      </c>
    </row>
    <row r="555" s="12" customFormat="1" ht="25.92" customHeight="1">
      <c r="A555" s="12"/>
      <c r="B555" s="204"/>
      <c r="C555" s="205"/>
      <c r="D555" s="206" t="s">
        <v>74</v>
      </c>
      <c r="E555" s="207" t="s">
        <v>2018</v>
      </c>
      <c r="F555" s="207" t="s">
        <v>2019</v>
      </c>
      <c r="G555" s="205"/>
      <c r="H555" s="205"/>
      <c r="I555" s="208"/>
      <c r="J555" s="209">
        <f>BK555</f>
        <v>0</v>
      </c>
      <c r="K555" s="205"/>
      <c r="L555" s="210"/>
      <c r="M555" s="211"/>
      <c r="N555" s="212"/>
      <c r="O555" s="212"/>
      <c r="P555" s="213">
        <f>SUM(P556:P563)</f>
        <v>0</v>
      </c>
      <c r="Q555" s="212"/>
      <c r="R555" s="213">
        <f>SUM(R556:R563)</f>
        <v>0</v>
      </c>
      <c r="S555" s="212"/>
      <c r="T555" s="214">
        <f>SUM(T556:T563)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5" t="s">
        <v>139</v>
      </c>
      <c r="AT555" s="216" t="s">
        <v>74</v>
      </c>
      <c r="AU555" s="216" t="s">
        <v>75</v>
      </c>
      <c r="AY555" s="215" t="s">
        <v>132</v>
      </c>
      <c r="BK555" s="217">
        <f>SUM(BK556:BK563)</f>
        <v>0</v>
      </c>
    </row>
    <row r="556" s="2" customFormat="1" ht="16.5" customHeight="1">
      <c r="A556" s="39"/>
      <c r="B556" s="40"/>
      <c r="C556" s="220" t="s">
        <v>2020</v>
      </c>
      <c r="D556" s="220" t="s">
        <v>135</v>
      </c>
      <c r="E556" s="221" t="s">
        <v>2021</v>
      </c>
      <c r="F556" s="222" t="s">
        <v>2022</v>
      </c>
      <c r="G556" s="223" t="s">
        <v>2023</v>
      </c>
      <c r="H556" s="224">
        <v>8</v>
      </c>
      <c r="I556" s="225"/>
      <c r="J556" s="226">
        <f>ROUND(I556*H556,2)</f>
        <v>0</v>
      </c>
      <c r="K556" s="227"/>
      <c r="L556" s="45"/>
      <c r="M556" s="228" t="s">
        <v>1</v>
      </c>
      <c r="N556" s="229" t="s">
        <v>40</v>
      </c>
      <c r="O556" s="92"/>
      <c r="P556" s="230">
        <f>O556*H556</f>
        <v>0</v>
      </c>
      <c r="Q556" s="230">
        <v>0</v>
      </c>
      <c r="R556" s="230">
        <f>Q556*H556</f>
        <v>0</v>
      </c>
      <c r="S556" s="230">
        <v>0</v>
      </c>
      <c r="T556" s="23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2" t="s">
        <v>236</v>
      </c>
      <c r="AT556" s="232" t="s">
        <v>135</v>
      </c>
      <c r="AU556" s="232" t="s">
        <v>83</v>
      </c>
      <c r="AY556" s="18" t="s">
        <v>132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18" t="s">
        <v>83</v>
      </c>
      <c r="BK556" s="233">
        <f>ROUND(I556*H556,2)</f>
        <v>0</v>
      </c>
      <c r="BL556" s="18" t="s">
        <v>236</v>
      </c>
      <c r="BM556" s="232" t="s">
        <v>2024</v>
      </c>
    </row>
    <row r="557" s="13" customFormat="1">
      <c r="A557" s="13"/>
      <c r="B557" s="234"/>
      <c r="C557" s="235"/>
      <c r="D557" s="236" t="s">
        <v>141</v>
      </c>
      <c r="E557" s="237" t="s">
        <v>1</v>
      </c>
      <c r="F557" s="238" t="s">
        <v>2025</v>
      </c>
      <c r="G557" s="235"/>
      <c r="H557" s="237" t="s">
        <v>1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141</v>
      </c>
      <c r="AU557" s="244" t="s">
        <v>83</v>
      </c>
      <c r="AV557" s="13" t="s">
        <v>83</v>
      </c>
      <c r="AW557" s="13" t="s">
        <v>32</v>
      </c>
      <c r="AX557" s="13" t="s">
        <v>75</v>
      </c>
      <c r="AY557" s="244" t="s">
        <v>132</v>
      </c>
    </row>
    <row r="558" s="14" customFormat="1">
      <c r="A558" s="14"/>
      <c r="B558" s="245"/>
      <c r="C558" s="246"/>
      <c r="D558" s="236" t="s">
        <v>141</v>
      </c>
      <c r="E558" s="247" t="s">
        <v>1</v>
      </c>
      <c r="F558" s="248" t="s">
        <v>189</v>
      </c>
      <c r="G558" s="246"/>
      <c r="H558" s="249">
        <v>8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141</v>
      </c>
      <c r="AU558" s="255" t="s">
        <v>83</v>
      </c>
      <c r="AV558" s="14" t="s">
        <v>85</v>
      </c>
      <c r="AW558" s="14" t="s">
        <v>32</v>
      </c>
      <c r="AX558" s="14" t="s">
        <v>83</v>
      </c>
      <c r="AY558" s="255" t="s">
        <v>132</v>
      </c>
    </row>
    <row r="559" s="2" customFormat="1" ht="24.15" customHeight="1">
      <c r="A559" s="39"/>
      <c r="B559" s="40"/>
      <c r="C559" s="220" t="s">
        <v>2026</v>
      </c>
      <c r="D559" s="220" t="s">
        <v>135</v>
      </c>
      <c r="E559" s="221" t="s">
        <v>2027</v>
      </c>
      <c r="F559" s="222" t="s">
        <v>2028</v>
      </c>
      <c r="G559" s="223" t="s">
        <v>323</v>
      </c>
      <c r="H559" s="224">
        <v>1</v>
      </c>
      <c r="I559" s="225"/>
      <c r="J559" s="226">
        <f>ROUND(I559*H559,2)</f>
        <v>0</v>
      </c>
      <c r="K559" s="227"/>
      <c r="L559" s="45"/>
      <c r="M559" s="228" t="s">
        <v>1</v>
      </c>
      <c r="N559" s="229" t="s">
        <v>40</v>
      </c>
      <c r="O559" s="92"/>
      <c r="P559" s="230">
        <f>O559*H559</f>
        <v>0</v>
      </c>
      <c r="Q559" s="230">
        <v>0</v>
      </c>
      <c r="R559" s="230">
        <f>Q559*H559</f>
        <v>0</v>
      </c>
      <c r="S559" s="230">
        <v>0</v>
      </c>
      <c r="T559" s="231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2" t="s">
        <v>236</v>
      </c>
      <c r="AT559" s="232" t="s">
        <v>135</v>
      </c>
      <c r="AU559" s="232" t="s">
        <v>83</v>
      </c>
      <c r="AY559" s="18" t="s">
        <v>132</v>
      </c>
      <c r="BE559" s="233">
        <f>IF(N559="základní",J559,0)</f>
        <v>0</v>
      </c>
      <c r="BF559" s="233">
        <f>IF(N559="snížená",J559,0)</f>
        <v>0</v>
      </c>
      <c r="BG559" s="233">
        <f>IF(N559="zákl. přenesená",J559,0)</f>
        <v>0</v>
      </c>
      <c r="BH559" s="233">
        <f>IF(N559="sníž. přenesená",J559,0)</f>
        <v>0</v>
      </c>
      <c r="BI559" s="233">
        <f>IF(N559="nulová",J559,0)</f>
        <v>0</v>
      </c>
      <c r="BJ559" s="18" t="s">
        <v>83</v>
      </c>
      <c r="BK559" s="233">
        <f>ROUND(I559*H559,2)</f>
        <v>0</v>
      </c>
      <c r="BL559" s="18" t="s">
        <v>236</v>
      </c>
      <c r="BM559" s="232" t="s">
        <v>2029</v>
      </c>
    </row>
    <row r="560" s="2" customFormat="1" ht="21.75" customHeight="1">
      <c r="A560" s="39"/>
      <c r="B560" s="40"/>
      <c r="C560" s="220" t="s">
        <v>2030</v>
      </c>
      <c r="D560" s="220" t="s">
        <v>135</v>
      </c>
      <c r="E560" s="221" t="s">
        <v>2031</v>
      </c>
      <c r="F560" s="222" t="s">
        <v>2032</v>
      </c>
      <c r="G560" s="223" t="s">
        <v>2023</v>
      </c>
      <c r="H560" s="224">
        <v>80</v>
      </c>
      <c r="I560" s="225"/>
      <c r="J560" s="226">
        <f>ROUND(I560*H560,2)</f>
        <v>0</v>
      </c>
      <c r="K560" s="227"/>
      <c r="L560" s="45"/>
      <c r="M560" s="228" t="s">
        <v>1</v>
      </c>
      <c r="N560" s="229" t="s">
        <v>40</v>
      </c>
      <c r="O560" s="92"/>
      <c r="P560" s="230">
        <f>O560*H560</f>
        <v>0</v>
      </c>
      <c r="Q560" s="230">
        <v>0</v>
      </c>
      <c r="R560" s="230">
        <f>Q560*H560</f>
        <v>0</v>
      </c>
      <c r="S560" s="230">
        <v>0</v>
      </c>
      <c r="T560" s="231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2" t="s">
        <v>2033</v>
      </c>
      <c r="AT560" s="232" t="s">
        <v>135</v>
      </c>
      <c r="AU560" s="232" t="s">
        <v>83</v>
      </c>
      <c r="AY560" s="18" t="s">
        <v>132</v>
      </c>
      <c r="BE560" s="233">
        <f>IF(N560="základní",J560,0)</f>
        <v>0</v>
      </c>
      <c r="BF560" s="233">
        <f>IF(N560="snížená",J560,0)</f>
        <v>0</v>
      </c>
      <c r="BG560" s="233">
        <f>IF(N560="zákl. přenesená",J560,0)</f>
        <v>0</v>
      </c>
      <c r="BH560" s="233">
        <f>IF(N560="sníž. přenesená",J560,0)</f>
        <v>0</v>
      </c>
      <c r="BI560" s="233">
        <f>IF(N560="nulová",J560,0)</f>
        <v>0</v>
      </c>
      <c r="BJ560" s="18" t="s">
        <v>83</v>
      </c>
      <c r="BK560" s="233">
        <f>ROUND(I560*H560,2)</f>
        <v>0</v>
      </c>
      <c r="BL560" s="18" t="s">
        <v>2033</v>
      </c>
      <c r="BM560" s="232" t="s">
        <v>2034</v>
      </c>
    </row>
    <row r="561" s="13" customFormat="1">
      <c r="A561" s="13"/>
      <c r="B561" s="234"/>
      <c r="C561" s="235"/>
      <c r="D561" s="236" t="s">
        <v>141</v>
      </c>
      <c r="E561" s="237" t="s">
        <v>1</v>
      </c>
      <c r="F561" s="238" t="s">
        <v>2035</v>
      </c>
      <c r="G561" s="235"/>
      <c r="H561" s="237" t="s">
        <v>1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141</v>
      </c>
      <c r="AU561" s="244" t="s">
        <v>83</v>
      </c>
      <c r="AV561" s="13" t="s">
        <v>83</v>
      </c>
      <c r="AW561" s="13" t="s">
        <v>32</v>
      </c>
      <c r="AX561" s="13" t="s">
        <v>75</v>
      </c>
      <c r="AY561" s="244" t="s">
        <v>132</v>
      </c>
    </row>
    <row r="562" s="14" customFormat="1">
      <c r="A562" s="14"/>
      <c r="B562" s="245"/>
      <c r="C562" s="246"/>
      <c r="D562" s="236" t="s">
        <v>141</v>
      </c>
      <c r="E562" s="247" t="s">
        <v>1</v>
      </c>
      <c r="F562" s="248" t="s">
        <v>610</v>
      </c>
      <c r="G562" s="246"/>
      <c r="H562" s="249">
        <v>80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141</v>
      </c>
      <c r="AU562" s="255" t="s">
        <v>83</v>
      </c>
      <c r="AV562" s="14" t="s">
        <v>85</v>
      </c>
      <c r="AW562" s="14" t="s">
        <v>32</v>
      </c>
      <c r="AX562" s="14" t="s">
        <v>83</v>
      </c>
      <c r="AY562" s="255" t="s">
        <v>132</v>
      </c>
    </row>
    <row r="563" s="2" customFormat="1" ht="16.5" customHeight="1">
      <c r="A563" s="39"/>
      <c r="B563" s="40"/>
      <c r="C563" s="278" t="s">
        <v>2036</v>
      </c>
      <c r="D563" s="278" t="s">
        <v>253</v>
      </c>
      <c r="E563" s="279" t="s">
        <v>2037</v>
      </c>
      <c r="F563" s="280" t="s">
        <v>2038</v>
      </c>
      <c r="G563" s="281" t="s">
        <v>323</v>
      </c>
      <c r="H563" s="282">
        <v>1</v>
      </c>
      <c r="I563" s="283"/>
      <c r="J563" s="284">
        <f>ROUND(I563*H563,2)</f>
        <v>0</v>
      </c>
      <c r="K563" s="285"/>
      <c r="L563" s="286"/>
      <c r="M563" s="293" t="s">
        <v>1</v>
      </c>
      <c r="N563" s="294" t="s">
        <v>40</v>
      </c>
      <c r="O563" s="295"/>
      <c r="P563" s="296">
        <f>O563*H563</f>
        <v>0</v>
      </c>
      <c r="Q563" s="296">
        <v>0</v>
      </c>
      <c r="R563" s="296">
        <f>Q563*H563</f>
        <v>0</v>
      </c>
      <c r="S563" s="296">
        <v>0</v>
      </c>
      <c r="T563" s="297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2" t="s">
        <v>2033</v>
      </c>
      <c r="AT563" s="232" t="s">
        <v>253</v>
      </c>
      <c r="AU563" s="232" t="s">
        <v>83</v>
      </c>
      <c r="AY563" s="18" t="s">
        <v>132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8" t="s">
        <v>83</v>
      </c>
      <c r="BK563" s="233">
        <f>ROUND(I563*H563,2)</f>
        <v>0</v>
      </c>
      <c r="BL563" s="18" t="s">
        <v>2033</v>
      </c>
      <c r="BM563" s="232" t="s">
        <v>2039</v>
      </c>
    </row>
    <row r="564" s="2" customFormat="1" ht="6.96" customHeight="1">
      <c r="A564" s="39"/>
      <c r="B564" s="67"/>
      <c r="C564" s="68"/>
      <c r="D564" s="68"/>
      <c r="E564" s="68"/>
      <c r="F564" s="68"/>
      <c r="G564" s="68"/>
      <c r="H564" s="68"/>
      <c r="I564" s="68"/>
      <c r="J564" s="68"/>
      <c r="K564" s="68"/>
      <c r="L564" s="45"/>
      <c r="M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</row>
  </sheetData>
  <sheetProtection sheet="1" autoFilter="0" formatColumns="0" formatRows="0" objects="1" scenarios="1" spinCount="100000" saltValue="yBRZAai1Vg5tP7gGdVoMaO7x/KrePQfTrbpQX15tF1bprGc7LHH7yturKadjD7/AFmY2h2SmC1NPecnLEbFksg==" hashValue="Q8JjFhLBS4kveUX+1MpmFCu+N6wJoaP3zunC1CIn0BeZlEP/cd+xWUBja3hGJ/3/XBPgB3hxjqDzC9+/C8mmFw==" algorithmName="SHA-512" password="CC35"/>
  <autoFilter ref="C144:K563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Stavební úpravy se změnou užívání č. p. 299, Mnichovo Hradiště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ROUND((SUM(BE122:BE168)),  2)</f>
        <v>0</v>
      </c>
      <c r="G33" s="39"/>
      <c r="H33" s="39"/>
      <c r="I33" s="156">
        <v>0.20999999999999999</v>
      </c>
      <c r="J33" s="155">
        <f>ROUND(((SUM(BE122:BE168))*I33),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ROUND((SUM(BF122:BF168)),  2)</f>
        <v>0</v>
      </c>
      <c r="G34" s="39"/>
      <c r="H34" s="39"/>
      <c r="I34" s="156">
        <v>0.12</v>
      </c>
      <c r="J34" s="155">
        <f>ROUND(((SUM(BF122:BF168))*I34),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ROUND((SUM(BG122:BG168)),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ROUND((SUM(BH122:BH168)),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ROUND((SUM(BI122:BI168)),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Stavební úpravy se změnou užívání č. p. 299, Mnichovo Hradiště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Mnichovo Hradiště</v>
      </c>
      <c r="G89" s="41"/>
      <c r="H89" s="41"/>
      <c r="I89" s="33" t="s">
        <v>22</v>
      </c>
      <c r="J89" s="80" t="str">
        <f>IF(J12="","",J12)</f>
        <v>30. 7. 2025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Mnichovo Hradiště</v>
      </c>
      <c r="G91" s="41"/>
      <c r="H91" s="41"/>
      <c r="I91" s="33" t="s">
        <v>30</v>
      </c>
      <c r="J91" s="37" t="str">
        <f>E21</f>
        <v>ANITAS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ANITAS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2040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2041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2042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2043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2044</v>
      </c>
      <c r="E101" s="189"/>
      <c r="F101" s="189"/>
      <c r="G101" s="189"/>
      <c r="H101" s="189"/>
      <c r="I101" s="189"/>
      <c r="J101" s="190">
        <f>J156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2045</v>
      </c>
      <c r="E102" s="189"/>
      <c r="F102" s="189"/>
      <c r="G102" s="189"/>
      <c r="H102" s="189"/>
      <c r="I102" s="189"/>
      <c r="J102" s="190">
        <f>J160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117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Stavební úpravy se změnou užívání č. p. 299, Mnichovo Hradiště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Mnichovo Hradiště</v>
      </c>
      <c r="G116" s="41"/>
      <c r="H116" s="41"/>
      <c r="I116" s="33" t="s">
        <v>22</v>
      </c>
      <c r="J116" s="80" t="str">
        <f>IF(J12="","",J12)</f>
        <v>30. 7. 2025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Mnichovo Hradiště</v>
      </c>
      <c r="G118" s="41"/>
      <c r="H118" s="41"/>
      <c r="I118" s="33" t="s">
        <v>30</v>
      </c>
      <c r="J118" s="37" t="str">
        <f>E21</f>
        <v>ANITAS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ANITAS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118</v>
      </c>
      <c r="D121" s="195" t="s">
        <v>60</v>
      </c>
      <c r="E121" s="195" t="s">
        <v>56</v>
      </c>
      <c r="F121" s="195" t="s">
        <v>57</v>
      </c>
      <c r="G121" s="195" t="s">
        <v>119</v>
      </c>
      <c r="H121" s="195" t="s">
        <v>120</v>
      </c>
      <c r="I121" s="195" t="s">
        <v>121</v>
      </c>
      <c r="J121" s="196" t="s">
        <v>97</v>
      </c>
      <c r="K121" s="197" t="s">
        <v>122</v>
      </c>
      <c r="L121" s="198"/>
      <c r="M121" s="101" t="s">
        <v>1</v>
      </c>
      <c r="N121" s="102" t="s">
        <v>39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74</v>
      </c>
      <c r="AU122" s="18" t="s">
        <v>99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89</v>
      </c>
      <c r="F123" s="207" t="s">
        <v>90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P124+P135+P148+P156+P160</f>
        <v>0</v>
      </c>
      <c r="Q123" s="212"/>
      <c r="R123" s="213">
        <f>R124+R135+R148+R156+R160</f>
        <v>0</v>
      </c>
      <c r="S123" s="212"/>
      <c r="T123" s="214">
        <f>T124+T135+T148+T156+T160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163</v>
      </c>
      <c r="AT123" s="216" t="s">
        <v>74</v>
      </c>
      <c r="AU123" s="216" t="s">
        <v>75</v>
      </c>
      <c r="AY123" s="215" t="s">
        <v>132</v>
      </c>
      <c r="BK123" s="217">
        <f>BK124+BK135+BK148+BK156+BK160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8" t="s">
        <v>2046</v>
      </c>
      <c r="F124" s="218" t="s">
        <v>2047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SUM(P125:P134)</f>
        <v>0</v>
      </c>
      <c r="Q124" s="212"/>
      <c r="R124" s="213">
        <f>SUM(R125:R134)</f>
        <v>0</v>
      </c>
      <c r="S124" s="212"/>
      <c r="T124" s="214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163</v>
      </c>
      <c r="AT124" s="216" t="s">
        <v>74</v>
      </c>
      <c r="AU124" s="216" t="s">
        <v>83</v>
      </c>
      <c r="AY124" s="215" t="s">
        <v>132</v>
      </c>
      <c r="BK124" s="217">
        <f>SUM(BK125:BK134)</f>
        <v>0</v>
      </c>
    </row>
    <row r="125" s="2" customFormat="1" ht="16.5" customHeight="1">
      <c r="A125" s="39"/>
      <c r="B125" s="40"/>
      <c r="C125" s="220" t="s">
        <v>83</v>
      </c>
      <c r="D125" s="220" t="s">
        <v>135</v>
      </c>
      <c r="E125" s="221" t="s">
        <v>2048</v>
      </c>
      <c r="F125" s="222" t="s">
        <v>2049</v>
      </c>
      <c r="G125" s="223" t="s">
        <v>323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40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2050</v>
      </c>
      <c r="AT125" s="232" t="s">
        <v>135</v>
      </c>
      <c r="AU125" s="232" t="s">
        <v>85</v>
      </c>
      <c r="AY125" s="18" t="s">
        <v>132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83</v>
      </c>
      <c r="BK125" s="233">
        <f>ROUND(I125*H125,2)</f>
        <v>0</v>
      </c>
      <c r="BL125" s="18" t="s">
        <v>2050</v>
      </c>
      <c r="BM125" s="232" t="s">
        <v>2051</v>
      </c>
    </row>
    <row r="126" s="13" customFormat="1">
      <c r="A126" s="13"/>
      <c r="B126" s="234"/>
      <c r="C126" s="235"/>
      <c r="D126" s="236" t="s">
        <v>141</v>
      </c>
      <c r="E126" s="237" t="s">
        <v>1</v>
      </c>
      <c r="F126" s="238" t="s">
        <v>2052</v>
      </c>
      <c r="G126" s="235"/>
      <c r="H126" s="237" t="s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141</v>
      </c>
      <c r="AU126" s="244" t="s">
        <v>85</v>
      </c>
      <c r="AV126" s="13" t="s">
        <v>83</v>
      </c>
      <c r="AW126" s="13" t="s">
        <v>32</v>
      </c>
      <c r="AX126" s="13" t="s">
        <v>75</v>
      </c>
      <c r="AY126" s="244" t="s">
        <v>132</v>
      </c>
    </row>
    <row r="127" s="14" customFormat="1">
      <c r="A127" s="14"/>
      <c r="B127" s="245"/>
      <c r="C127" s="246"/>
      <c r="D127" s="236" t="s">
        <v>141</v>
      </c>
      <c r="E127" s="247" t="s">
        <v>1</v>
      </c>
      <c r="F127" s="248" t="s">
        <v>83</v>
      </c>
      <c r="G127" s="246"/>
      <c r="H127" s="249">
        <v>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141</v>
      </c>
      <c r="AU127" s="255" t="s">
        <v>85</v>
      </c>
      <c r="AV127" s="14" t="s">
        <v>85</v>
      </c>
      <c r="AW127" s="14" t="s">
        <v>32</v>
      </c>
      <c r="AX127" s="14" t="s">
        <v>83</v>
      </c>
      <c r="AY127" s="255" t="s">
        <v>132</v>
      </c>
    </row>
    <row r="128" s="2" customFormat="1" ht="16.5" customHeight="1">
      <c r="A128" s="39"/>
      <c r="B128" s="40"/>
      <c r="C128" s="220" t="s">
        <v>85</v>
      </c>
      <c r="D128" s="220" t="s">
        <v>135</v>
      </c>
      <c r="E128" s="221" t="s">
        <v>2053</v>
      </c>
      <c r="F128" s="222" t="s">
        <v>2054</v>
      </c>
      <c r="G128" s="223" t="s">
        <v>323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40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2050</v>
      </c>
      <c r="AT128" s="232" t="s">
        <v>135</v>
      </c>
      <c r="AU128" s="232" t="s">
        <v>85</v>
      </c>
      <c r="AY128" s="18" t="s">
        <v>132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83</v>
      </c>
      <c r="BK128" s="233">
        <f>ROUND(I128*H128,2)</f>
        <v>0</v>
      </c>
      <c r="BL128" s="18" t="s">
        <v>2050</v>
      </c>
      <c r="BM128" s="232" t="s">
        <v>2055</v>
      </c>
    </row>
    <row r="129" s="13" customFormat="1">
      <c r="A129" s="13"/>
      <c r="B129" s="234"/>
      <c r="C129" s="235"/>
      <c r="D129" s="236" t="s">
        <v>141</v>
      </c>
      <c r="E129" s="237" t="s">
        <v>1</v>
      </c>
      <c r="F129" s="238" t="s">
        <v>2056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141</v>
      </c>
      <c r="AU129" s="244" t="s">
        <v>85</v>
      </c>
      <c r="AV129" s="13" t="s">
        <v>83</v>
      </c>
      <c r="AW129" s="13" t="s">
        <v>32</v>
      </c>
      <c r="AX129" s="13" t="s">
        <v>75</v>
      </c>
      <c r="AY129" s="244" t="s">
        <v>132</v>
      </c>
    </row>
    <row r="130" s="14" customFormat="1">
      <c r="A130" s="14"/>
      <c r="B130" s="245"/>
      <c r="C130" s="246"/>
      <c r="D130" s="236" t="s">
        <v>141</v>
      </c>
      <c r="E130" s="247" t="s">
        <v>1</v>
      </c>
      <c r="F130" s="248" t="s">
        <v>83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141</v>
      </c>
      <c r="AU130" s="255" t="s">
        <v>85</v>
      </c>
      <c r="AV130" s="14" t="s">
        <v>85</v>
      </c>
      <c r="AW130" s="14" t="s">
        <v>32</v>
      </c>
      <c r="AX130" s="14" t="s">
        <v>83</v>
      </c>
      <c r="AY130" s="255" t="s">
        <v>132</v>
      </c>
    </row>
    <row r="131" s="2" customFormat="1" ht="16.5" customHeight="1">
      <c r="A131" s="39"/>
      <c r="B131" s="40"/>
      <c r="C131" s="220" t="s">
        <v>133</v>
      </c>
      <c r="D131" s="220" t="s">
        <v>135</v>
      </c>
      <c r="E131" s="221" t="s">
        <v>2057</v>
      </c>
      <c r="F131" s="222" t="s">
        <v>2058</v>
      </c>
      <c r="G131" s="223" t="s">
        <v>323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40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2050</v>
      </c>
      <c r="AT131" s="232" t="s">
        <v>135</v>
      </c>
      <c r="AU131" s="232" t="s">
        <v>85</v>
      </c>
      <c r="AY131" s="18" t="s">
        <v>132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83</v>
      </c>
      <c r="BK131" s="233">
        <f>ROUND(I131*H131,2)</f>
        <v>0</v>
      </c>
      <c r="BL131" s="18" t="s">
        <v>2050</v>
      </c>
      <c r="BM131" s="232" t="s">
        <v>2059</v>
      </c>
    </row>
    <row r="132" s="2" customFormat="1" ht="16.5" customHeight="1">
      <c r="A132" s="39"/>
      <c r="B132" s="40"/>
      <c r="C132" s="220" t="s">
        <v>139</v>
      </c>
      <c r="D132" s="220" t="s">
        <v>135</v>
      </c>
      <c r="E132" s="221" t="s">
        <v>2060</v>
      </c>
      <c r="F132" s="222" t="s">
        <v>2061</v>
      </c>
      <c r="G132" s="223" t="s">
        <v>323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40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2050</v>
      </c>
      <c r="AT132" s="232" t="s">
        <v>135</v>
      </c>
      <c r="AU132" s="232" t="s">
        <v>85</v>
      </c>
      <c r="AY132" s="18" t="s">
        <v>132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83</v>
      </c>
      <c r="BK132" s="233">
        <f>ROUND(I132*H132,2)</f>
        <v>0</v>
      </c>
      <c r="BL132" s="18" t="s">
        <v>2050</v>
      </c>
      <c r="BM132" s="232" t="s">
        <v>2062</v>
      </c>
    </row>
    <row r="133" s="13" customFormat="1">
      <c r="A133" s="13"/>
      <c r="B133" s="234"/>
      <c r="C133" s="235"/>
      <c r="D133" s="236" t="s">
        <v>141</v>
      </c>
      <c r="E133" s="237" t="s">
        <v>1</v>
      </c>
      <c r="F133" s="238" t="s">
        <v>2063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141</v>
      </c>
      <c r="AU133" s="244" t="s">
        <v>85</v>
      </c>
      <c r="AV133" s="13" t="s">
        <v>83</v>
      </c>
      <c r="AW133" s="13" t="s">
        <v>32</v>
      </c>
      <c r="AX133" s="13" t="s">
        <v>75</v>
      </c>
      <c r="AY133" s="244" t="s">
        <v>132</v>
      </c>
    </row>
    <row r="134" s="14" customFormat="1">
      <c r="A134" s="14"/>
      <c r="B134" s="245"/>
      <c r="C134" s="246"/>
      <c r="D134" s="236" t="s">
        <v>141</v>
      </c>
      <c r="E134" s="247" t="s">
        <v>1</v>
      </c>
      <c r="F134" s="248" t="s">
        <v>83</v>
      </c>
      <c r="G134" s="246"/>
      <c r="H134" s="249">
        <v>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141</v>
      </c>
      <c r="AU134" s="255" t="s">
        <v>85</v>
      </c>
      <c r="AV134" s="14" t="s">
        <v>85</v>
      </c>
      <c r="AW134" s="14" t="s">
        <v>32</v>
      </c>
      <c r="AX134" s="14" t="s">
        <v>83</v>
      </c>
      <c r="AY134" s="255" t="s">
        <v>132</v>
      </c>
    </row>
    <row r="135" s="12" customFormat="1" ht="22.8" customHeight="1">
      <c r="A135" s="12"/>
      <c r="B135" s="204"/>
      <c r="C135" s="205"/>
      <c r="D135" s="206" t="s">
        <v>74</v>
      </c>
      <c r="E135" s="218" t="s">
        <v>2064</v>
      </c>
      <c r="F135" s="218" t="s">
        <v>2065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SUM(P136:P147)</f>
        <v>0</v>
      </c>
      <c r="Q135" s="212"/>
      <c r="R135" s="213">
        <f>SUM(R136:R147)</f>
        <v>0</v>
      </c>
      <c r="S135" s="212"/>
      <c r="T135" s="214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163</v>
      </c>
      <c r="AT135" s="216" t="s">
        <v>74</v>
      </c>
      <c r="AU135" s="216" t="s">
        <v>83</v>
      </c>
      <c r="AY135" s="215" t="s">
        <v>132</v>
      </c>
      <c r="BK135" s="217">
        <f>SUM(BK136:BK147)</f>
        <v>0</v>
      </c>
    </row>
    <row r="136" s="2" customFormat="1" ht="16.5" customHeight="1">
      <c r="A136" s="39"/>
      <c r="B136" s="40"/>
      <c r="C136" s="220" t="s">
        <v>163</v>
      </c>
      <c r="D136" s="220" t="s">
        <v>135</v>
      </c>
      <c r="E136" s="221" t="s">
        <v>2066</v>
      </c>
      <c r="F136" s="222" t="s">
        <v>2065</v>
      </c>
      <c r="G136" s="223" t="s">
        <v>323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40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2050</v>
      </c>
      <c r="AT136" s="232" t="s">
        <v>135</v>
      </c>
      <c r="AU136" s="232" t="s">
        <v>85</v>
      </c>
      <c r="AY136" s="18" t="s">
        <v>132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83</v>
      </c>
      <c r="BK136" s="233">
        <f>ROUND(I136*H136,2)</f>
        <v>0</v>
      </c>
      <c r="BL136" s="18" t="s">
        <v>2050</v>
      </c>
      <c r="BM136" s="232" t="s">
        <v>2067</v>
      </c>
    </row>
    <row r="137" s="13" customFormat="1">
      <c r="A137" s="13"/>
      <c r="B137" s="234"/>
      <c r="C137" s="235"/>
      <c r="D137" s="236" t="s">
        <v>141</v>
      </c>
      <c r="E137" s="237" t="s">
        <v>1</v>
      </c>
      <c r="F137" s="238" t="s">
        <v>2068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141</v>
      </c>
      <c r="AU137" s="244" t="s">
        <v>85</v>
      </c>
      <c r="AV137" s="13" t="s">
        <v>83</v>
      </c>
      <c r="AW137" s="13" t="s">
        <v>32</v>
      </c>
      <c r="AX137" s="13" t="s">
        <v>75</v>
      </c>
      <c r="AY137" s="244" t="s">
        <v>132</v>
      </c>
    </row>
    <row r="138" s="13" customFormat="1">
      <c r="A138" s="13"/>
      <c r="B138" s="234"/>
      <c r="C138" s="235"/>
      <c r="D138" s="236" t="s">
        <v>141</v>
      </c>
      <c r="E138" s="237" t="s">
        <v>1</v>
      </c>
      <c r="F138" s="238" t="s">
        <v>2069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141</v>
      </c>
      <c r="AU138" s="244" t="s">
        <v>85</v>
      </c>
      <c r="AV138" s="13" t="s">
        <v>83</v>
      </c>
      <c r="AW138" s="13" t="s">
        <v>32</v>
      </c>
      <c r="AX138" s="13" t="s">
        <v>75</v>
      </c>
      <c r="AY138" s="244" t="s">
        <v>132</v>
      </c>
    </row>
    <row r="139" s="14" customFormat="1">
      <c r="A139" s="14"/>
      <c r="B139" s="245"/>
      <c r="C139" s="246"/>
      <c r="D139" s="236" t="s">
        <v>141</v>
      </c>
      <c r="E139" s="247" t="s">
        <v>1</v>
      </c>
      <c r="F139" s="248" t="s">
        <v>83</v>
      </c>
      <c r="G139" s="246"/>
      <c r="H139" s="249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141</v>
      </c>
      <c r="AU139" s="255" t="s">
        <v>85</v>
      </c>
      <c r="AV139" s="14" t="s">
        <v>85</v>
      </c>
      <c r="AW139" s="14" t="s">
        <v>32</v>
      </c>
      <c r="AX139" s="14" t="s">
        <v>83</v>
      </c>
      <c r="AY139" s="255" t="s">
        <v>132</v>
      </c>
    </row>
    <row r="140" s="2" customFormat="1" ht="16.5" customHeight="1">
      <c r="A140" s="39"/>
      <c r="B140" s="40"/>
      <c r="C140" s="220" t="s">
        <v>170</v>
      </c>
      <c r="D140" s="220" t="s">
        <v>135</v>
      </c>
      <c r="E140" s="221" t="s">
        <v>2070</v>
      </c>
      <c r="F140" s="222" t="s">
        <v>2071</v>
      </c>
      <c r="G140" s="223" t="s">
        <v>323</v>
      </c>
      <c r="H140" s="224">
        <v>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40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2050</v>
      </c>
      <c r="AT140" s="232" t="s">
        <v>135</v>
      </c>
      <c r="AU140" s="232" t="s">
        <v>85</v>
      </c>
      <c r="AY140" s="18" t="s">
        <v>132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83</v>
      </c>
      <c r="BK140" s="233">
        <f>ROUND(I140*H140,2)</f>
        <v>0</v>
      </c>
      <c r="BL140" s="18" t="s">
        <v>2050</v>
      </c>
      <c r="BM140" s="232" t="s">
        <v>2072</v>
      </c>
    </row>
    <row r="141" s="13" customFormat="1">
      <c r="A141" s="13"/>
      <c r="B141" s="234"/>
      <c r="C141" s="235"/>
      <c r="D141" s="236" t="s">
        <v>141</v>
      </c>
      <c r="E141" s="237" t="s">
        <v>1</v>
      </c>
      <c r="F141" s="238" t="s">
        <v>2073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141</v>
      </c>
      <c r="AU141" s="244" t="s">
        <v>85</v>
      </c>
      <c r="AV141" s="13" t="s">
        <v>83</v>
      </c>
      <c r="AW141" s="13" t="s">
        <v>32</v>
      </c>
      <c r="AX141" s="13" t="s">
        <v>75</v>
      </c>
      <c r="AY141" s="244" t="s">
        <v>132</v>
      </c>
    </row>
    <row r="142" s="14" customFormat="1">
      <c r="A142" s="14"/>
      <c r="B142" s="245"/>
      <c r="C142" s="246"/>
      <c r="D142" s="236" t="s">
        <v>141</v>
      </c>
      <c r="E142" s="247" t="s">
        <v>1</v>
      </c>
      <c r="F142" s="248" t="s">
        <v>83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141</v>
      </c>
      <c r="AU142" s="255" t="s">
        <v>85</v>
      </c>
      <c r="AV142" s="14" t="s">
        <v>85</v>
      </c>
      <c r="AW142" s="14" t="s">
        <v>32</v>
      </c>
      <c r="AX142" s="14" t="s">
        <v>83</v>
      </c>
      <c r="AY142" s="255" t="s">
        <v>132</v>
      </c>
    </row>
    <row r="143" s="2" customFormat="1" ht="16.5" customHeight="1">
      <c r="A143" s="39"/>
      <c r="B143" s="40"/>
      <c r="C143" s="220" t="s">
        <v>175</v>
      </c>
      <c r="D143" s="220" t="s">
        <v>135</v>
      </c>
      <c r="E143" s="221" t="s">
        <v>2074</v>
      </c>
      <c r="F143" s="222" t="s">
        <v>2075</v>
      </c>
      <c r="G143" s="223" t="s">
        <v>323</v>
      </c>
      <c r="H143" s="224">
        <v>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40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2050</v>
      </c>
      <c r="AT143" s="232" t="s">
        <v>135</v>
      </c>
      <c r="AU143" s="232" t="s">
        <v>85</v>
      </c>
      <c r="AY143" s="18" t="s">
        <v>132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83</v>
      </c>
      <c r="BK143" s="233">
        <f>ROUND(I143*H143,2)</f>
        <v>0</v>
      </c>
      <c r="BL143" s="18" t="s">
        <v>2050</v>
      </c>
      <c r="BM143" s="232" t="s">
        <v>2076</v>
      </c>
    </row>
    <row r="144" s="2" customFormat="1" ht="16.5" customHeight="1">
      <c r="A144" s="39"/>
      <c r="B144" s="40"/>
      <c r="C144" s="220" t="s">
        <v>189</v>
      </c>
      <c r="D144" s="220" t="s">
        <v>135</v>
      </c>
      <c r="E144" s="221" t="s">
        <v>2077</v>
      </c>
      <c r="F144" s="222" t="s">
        <v>2078</v>
      </c>
      <c r="G144" s="223" t="s">
        <v>323</v>
      </c>
      <c r="H144" s="224">
        <v>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40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2050</v>
      </c>
      <c r="AT144" s="232" t="s">
        <v>135</v>
      </c>
      <c r="AU144" s="232" t="s">
        <v>85</v>
      </c>
      <c r="AY144" s="18" t="s">
        <v>132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83</v>
      </c>
      <c r="BK144" s="233">
        <f>ROUND(I144*H144,2)</f>
        <v>0</v>
      </c>
      <c r="BL144" s="18" t="s">
        <v>2050</v>
      </c>
      <c r="BM144" s="232" t="s">
        <v>2079</v>
      </c>
    </row>
    <row r="145" s="2" customFormat="1" ht="16.5" customHeight="1">
      <c r="A145" s="39"/>
      <c r="B145" s="40"/>
      <c r="C145" s="220" t="s">
        <v>194</v>
      </c>
      <c r="D145" s="220" t="s">
        <v>135</v>
      </c>
      <c r="E145" s="221" t="s">
        <v>2080</v>
      </c>
      <c r="F145" s="222" t="s">
        <v>2081</v>
      </c>
      <c r="G145" s="223" t="s">
        <v>323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40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2050</v>
      </c>
      <c r="AT145" s="232" t="s">
        <v>135</v>
      </c>
      <c r="AU145" s="232" t="s">
        <v>85</v>
      </c>
      <c r="AY145" s="18" t="s">
        <v>132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83</v>
      </c>
      <c r="BK145" s="233">
        <f>ROUND(I145*H145,2)</f>
        <v>0</v>
      </c>
      <c r="BL145" s="18" t="s">
        <v>2050</v>
      </c>
      <c r="BM145" s="232" t="s">
        <v>2082</v>
      </c>
    </row>
    <row r="146" s="13" customFormat="1">
      <c r="A146" s="13"/>
      <c r="B146" s="234"/>
      <c r="C146" s="235"/>
      <c r="D146" s="236" t="s">
        <v>141</v>
      </c>
      <c r="E146" s="237" t="s">
        <v>1</v>
      </c>
      <c r="F146" s="238" t="s">
        <v>2083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141</v>
      </c>
      <c r="AU146" s="244" t="s">
        <v>85</v>
      </c>
      <c r="AV146" s="13" t="s">
        <v>83</v>
      </c>
      <c r="AW146" s="13" t="s">
        <v>32</v>
      </c>
      <c r="AX146" s="13" t="s">
        <v>75</v>
      </c>
      <c r="AY146" s="244" t="s">
        <v>132</v>
      </c>
    </row>
    <row r="147" s="14" customFormat="1">
      <c r="A147" s="14"/>
      <c r="B147" s="245"/>
      <c r="C147" s="246"/>
      <c r="D147" s="236" t="s">
        <v>141</v>
      </c>
      <c r="E147" s="247" t="s">
        <v>1</v>
      </c>
      <c r="F147" s="248" t="s">
        <v>83</v>
      </c>
      <c r="G147" s="246"/>
      <c r="H147" s="249">
        <v>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141</v>
      </c>
      <c r="AU147" s="255" t="s">
        <v>85</v>
      </c>
      <c r="AV147" s="14" t="s">
        <v>85</v>
      </c>
      <c r="AW147" s="14" t="s">
        <v>32</v>
      </c>
      <c r="AX147" s="14" t="s">
        <v>83</v>
      </c>
      <c r="AY147" s="255" t="s">
        <v>132</v>
      </c>
    </row>
    <row r="148" s="12" customFormat="1" ht="22.8" customHeight="1">
      <c r="A148" s="12"/>
      <c r="B148" s="204"/>
      <c r="C148" s="205"/>
      <c r="D148" s="206" t="s">
        <v>74</v>
      </c>
      <c r="E148" s="218" t="s">
        <v>2084</v>
      </c>
      <c r="F148" s="218" t="s">
        <v>2085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SUM(P149:P155)</f>
        <v>0</v>
      </c>
      <c r="Q148" s="212"/>
      <c r="R148" s="213">
        <f>SUM(R149:R155)</f>
        <v>0</v>
      </c>
      <c r="S148" s="212"/>
      <c r="T148" s="214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163</v>
      </c>
      <c r="AT148" s="216" t="s">
        <v>74</v>
      </c>
      <c r="AU148" s="216" t="s">
        <v>83</v>
      </c>
      <c r="AY148" s="215" t="s">
        <v>132</v>
      </c>
      <c r="BK148" s="217">
        <f>SUM(BK149:BK155)</f>
        <v>0</v>
      </c>
    </row>
    <row r="149" s="2" customFormat="1" ht="16.5" customHeight="1">
      <c r="A149" s="39"/>
      <c r="B149" s="40"/>
      <c r="C149" s="220" t="s">
        <v>200</v>
      </c>
      <c r="D149" s="220" t="s">
        <v>135</v>
      </c>
      <c r="E149" s="221" t="s">
        <v>2086</v>
      </c>
      <c r="F149" s="222" t="s">
        <v>2087</v>
      </c>
      <c r="G149" s="223" t="s">
        <v>323</v>
      </c>
      <c r="H149" s="224">
        <v>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40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2050</v>
      </c>
      <c r="AT149" s="232" t="s">
        <v>135</v>
      </c>
      <c r="AU149" s="232" t="s">
        <v>85</v>
      </c>
      <c r="AY149" s="18" t="s">
        <v>132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83</v>
      </c>
      <c r="BK149" s="233">
        <f>ROUND(I149*H149,2)</f>
        <v>0</v>
      </c>
      <c r="BL149" s="18" t="s">
        <v>2050</v>
      </c>
      <c r="BM149" s="232" t="s">
        <v>2088</v>
      </c>
    </row>
    <row r="150" s="2" customFormat="1" ht="16.5" customHeight="1">
      <c r="A150" s="39"/>
      <c r="B150" s="40"/>
      <c r="C150" s="220" t="s">
        <v>204</v>
      </c>
      <c r="D150" s="220" t="s">
        <v>135</v>
      </c>
      <c r="E150" s="221" t="s">
        <v>2089</v>
      </c>
      <c r="F150" s="222" t="s">
        <v>2090</v>
      </c>
      <c r="G150" s="223" t="s">
        <v>323</v>
      </c>
      <c r="H150" s="224">
        <v>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40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2050</v>
      </c>
      <c r="AT150" s="232" t="s">
        <v>135</v>
      </c>
      <c r="AU150" s="232" t="s">
        <v>85</v>
      </c>
      <c r="AY150" s="18" t="s">
        <v>132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83</v>
      </c>
      <c r="BK150" s="233">
        <f>ROUND(I150*H150,2)</f>
        <v>0</v>
      </c>
      <c r="BL150" s="18" t="s">
        <v>2050</v>
      </c>
      <c r="BM150" s="232" t="s">
        <v>2091</v>
      </c>
    </row>
    <row r="151" s="13" customFormat="1">
      <c r="A151" s="13"/>
      <c r="B151" s="234"/>
      <c r="C151" s="235"/>
      <c r="D151" s="236" t="s">
        <v>141</v>
      </c>
      <c r="E151" s="237" t="s">
        <v>1</v>
      </c>
      <c r="F151" s="238" t="s">
        <v>2092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141</v>
      </c>
      <c r="AU151" s="244" t="s">
        <v>85</v>
      </c>
      <c r="AV151" s="13" t="s">
        <v>83</v>
      </c>
      <c r="AW151" s="13" t="s">
        <v>32</v>
      </c>
      <c r="AX151" s="13" t="s">
        <v>75</v>
      </c>
      <c r="AY151" s="244" t="s">
        <v>132</v>
      </c>
    </row>
    <row r="152" s="14" customFormat="1">
      <c r="A152" s="14"/>
      <c r="B152" s="245"/>
      <c r="C152" s="246"/>
      <c r="D152" s="236" t="s">
        <v>141</v>
      </c>
      <c r="E152" s="247" t="s">
        <v>1</v>
      </c>
      <c r="F152" s="248" t="s">
        <v>83</v>
      </c>
      <c r="G152" s="246"/>
      <c r="H152" s="249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141</v>
      </c>
      <c r="AU152" s="255" t="s">
        <v>85</v>
      </c>
      <c r="AV152" s="14" t="s">
        <v>85</v>
      </c>
      <c r="AW152" s="14" t="s">
        <v>32</v>
      </c>
      <c r="AX152" s="14" t="s">
        <v>83</v>
      </c>
      <c r="AY152" s="255" t="s">
        <v>132</v>
      </c>
    </row>
    <row r="153" s="2" customFormat="1" ht="16.5" customHeight="1">
      <c r="A153" s="39"/>
      <c r="B153" s="40"/>
      <c r="C153" s="220" t="s">
        <v>8</v>
      </c>
      <c r="D153" s="220" t="s">
        <v>135</v>
      </c>
      <c r="E153" s="221" t="s">
        <v>2093</v>
      </c>
      <c r="F153" s="222" t="s">
        <v>2094</v>
      </c>
      <c r="G153" s="223" t="s">
        <v>323</v>
      </c>
      <c r="H153" s="224">
        <v>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40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2050</v>
      </c>
      <c r="AT153" s="232" t="s">
        <v>135</v>
      </c>
      <c r="AU153" s="232" t="s">
        <v>85</v>
      </c>
      <c r="AY153" s="18" t="s">
        <v>132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83</v>
      </c>
      <c r="BK153" s="233">
        <f>ROUND(I153*H153,2)</f>
        <v>0</v>
      </c>
      <c r="BL153" s="18" t="s">
        <v>2050</v>
      </c>
      <c r="BM153" s="232" t="s">
        <v>2095</v>
      </c>
    </row>
    <row r="154" s="13" customFormat="1">
      <c r="A154" s="13"/>
      <c r="B154" s="234"/>
      <c r="C154" s="235"/>
      <c r="D154" s="236" t="s">
        <v>141</v>
      </c>
      <c r="E154" s="237" t="s">
        <v>1</v>
      </c>
      <c r="F154" s="238" t="s">
        <v>2096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141</v>
      </c>
      <c r="AU154" s="244" t="s">
        <v>85</v>
      </c>
      <c r="AV154" s="13" t="s">
        <v>83</v>
      </c>
      <c r="AW154" s="13" t="s">
        <v>32</v>
      </c>
      <c r="AX154" s="13" t="s">
        <v>75</v>
      </c>
      <c r="AY154" s="244" t="s">
        <v>132</v>
      </c>
    </row>
    <row r="155" s="14" customFormat="1">
      <c r="A155" s="14"/>
      <c r="B155" s="245"/>
      <c r="C155" s="246"/>
      <c r="D155" s="236" t="s">
        <v>141</v>
      </c>
      <c r="E155" s="247" t="s">
        <v>1</v>
      </c>
      <c r="F155" s="248" t="s">
        <v>83</v>
      </c>
      <c r="G155" s="246"/>
      <c r="H155" s="249">
        <v>1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141</v>
      </c>
      <c r="AU155" s="255" t="s">
        <v>85</v>
      </c>
      <c r="AV155" s="14" t="s">
        <v>85</v>
      </c>
      <c r="AW155" s="14" t="s">
        <v>32</v>
      </c>
      <c r="AX155" s="14" t="s">
        <v>83</v>
      </c>
      <c r="AY155" s="255" t="s">
        <v>132</v>
      </c>
    </row>
    <row r="156" s="12" customFormat="1" ht="22.8" customHeight="1">
      <c r="A156" s="12"/>
      <c r="B156" s="204"/>
      <c r="C156" s="205"/>
      <c r="D156" s="206" t="s">
        <v>74</v>
      </c>
      <c r="E156" s="218" t="s">
        <v>2097</v>
      </c>
      <c r="F156" s="218" t="s">
        <v>2098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SUM(P157:P159)</f>
        <v>0</v>
      </c>
      <c r="Q156" s="212"/>
      <c r="R156" s="213">
        <f>SUM(R157:R159)</f>
        <v>0</v>
      </c>
      <c r="S156" s="212"/>
      <c r="T156" s="214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163</v>
      </c>
      <c r="AT156" s="216" t="s">
        <v>74</v>
      </c>
      <c r="AU156" s="216" t="s">
        <v>83</v>
      </c>
      <c r="AY156" s="215" t="s">
        <v>132</v>
      </c>
      <c r="BK156" s="217">
        <f>SUM(BK157:BK159)</f>
        <v>0</v>
      </c>
    </row>
    <row r="157" s="2" customFormat="1" ht="16.5" customHeight="1">
      <c r="A157" s="39"/>
      <c r="B157" s="40"/>
      <c r="C157" s="220" t="s">
        <v>215</v>
      </c>
      <c r="D157" s="220" t="s">
        <v>135</v>
      </c>
      <c r="E157" s="221" t="s">
        <v>2099</v>
      </c>
      <c r="F157" s="222" t="s">
        <v>2100</v>
      </c>
      <c r="G157" s="223" t="s">
        <v>323</v>
      </c>
      <c r="H157" s="224">
        <v>1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40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2050</v>
      </c>
      <c r="AT157" s="232" t="s">
        <v>135</v>
      </c>
      <c r="AU157" s="232" t="s">
        <v>85</v>
      </c>
      <c r="AY157" s="18" t="s">
        <v>132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83</v>
      </c>
      <c r="BK157" s="233">
        <f>ROUND(I157*H157,2)</f>
        <v>0</v>
      </c>
      <c r="BL157" s="18" t="s">
        <v>2050</v>
      </c>
      <c r="BM157" s="232" t="s">
        <v>2101</v>
      </c>
    </row>
    <row r="158" s="13" customFormat="1">
      <c r="A158" s="13"/>
      <c r="B158" s="234"/>
      <c r="C158" s="235"/>
      <c r="D158" s="236" t="s">
        <v>141</v>
      </c>
      <c r="E158" s="237" t="s">
        <v>1</v>
      </c>
      <c r="F158" s="238" t="s">
        <v>2102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141</v>
      </c>
      <c r="AU158" s="244" t="s">
        <v>85</v>
      </c>
      <c r="AV158" s="13" t="s">
        <v>83</v>
      </c>
      <c r="AW158" s="13" t="s">
        <v>32</v>
      </c>
      <c r="AX158" s="13" t="s">
        <v>75</v>
      </c>
      <c r="AY158" s="244" t="s">
        <v>132</v>
      </c>
    </row>
    <row r="159" s="14" customFormat="1">
      <c r="A159" s="14"/>
      <c r="B159" s="245"/>
      <c r="C159" s="246"/>
      <c r="D159" s="236" t="s">
        <v>141</v>
      </c>
      <c r="E159" s="247" t="s">
        <v>1</v>
      </c>
      <c r="F159" s="248" t="s">
        <v>83</v>
      </c>
      <c r="G159" s="246"/>
      <c r="H159" s="249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141</v>
      </c>
      <c r="AU159" s="255" t="s">
        <v>85</v>
      </c>
      <c r="AV159" s="14" t="s">
        <v>85</v>
      </c>
      <c r="AW159" s="14" t="s">
        <v>32</v>
      </c>
      <c r="AX159" s="14" t="s">
        <v>83</v>
      </c>
      <c r="AY159" s="255" t="s">
        <v>132</v>
      </c>
    </row>
    <row r="160" s="12" customFormat="1" ht="22.8" customHeight="1">
      <c r="A160" s="12"/>
      <c r="B160" s="204"/>
      <c r="C160" s="205"/>
      <c r="D160" s="206" t="s">
        <v>74</v>
      </c>
      <c r="E160" s="218" t="s">
        <v>2103</v>
      </c>
      <c r="F160" s="218" t="s">
        <v>2104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SUM(P161:P168)</f>
        <v>0</v>
      </c>
      <c r="Q160" s="212"/>
      <c r="R160" s="213">
        <f>SUM(R161:R168)</f>
        <v>0</v>
      </c>
      <c r="S160" s="212"/>
      <c r="T160" s="214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5" t="s">
        <v>163</v>
      </c>
      <c r="AT160" s="216" t="s">
        <v>74</v>
      </c>
      <c r="AU160" s="216" t="s">
        <v>83</v>
      </c>
      <c r="AY160" s="215" t="s">
        <v>132</v>
      </c>
      <c r="BK160" s="217">
        <f>SUM(BK161:BK168)</f>
        <v>0</v>
      </c>
    </row>
    <row r="161" s="2" customFormat="1" ht="16.5" customHeight="1">
      <c r="A161" s="39"/>
      <c r="B161" s="40"/>
      <c r="C161" s="220" t="s">
        <v>223</v>
      </c>
      <c r="D161" s="220" t="s">
        <v>135</v>
      </c>
      <c r="E161" s="221" t="s">
        <v>2105</v>
      </c>
      <c r="F161" s="222" t="s">
        <v>2104</v>
      </c>
      <c r="G161" s="223" t="s">
        <v>323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40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2050</v>
      </c>
      <c r="AT161" s="232" t="s">
        <v>135</v>
      </c>
      <c r="AU161" s="232" t="s">
        <v>85</v>
      </c>
      <c r="AY161" s="18" t="s">
        <v>132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83</v>
      </c>
      <c r="BK161" s="233">
        <f>ROUND(I161*H161,2)</f>
        <v>0</v>
      </c>
      <c r="BL161" s="18" t="s">
        <v>2050</v>
      </c>
      <c r="BM161" s="232" t="s">
        <v>2106</v>
      </c>
    </row>
    <row r="162" s="13" customFormat="1">
      <c r="A162" s="13"/>
      <c r="B162" s="234"/>
      <c r="C162" s="235"/>
      <c r="D162" s="236" t="s">
        <v>141</v>
      </c>
      <c r="E162" s="237" t="s">
        <v>1</v>
      </c>
      <c r="F162" s="238" t="s">
        <v>2107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141</v>
      </c>
      <c r="AU162" s="244" t="s">
        <v>85</v>
      </c>
      <c r="AV162" s="13" t="s">
        <v>83</v>
      </c>
      <c r="AW162" s="13" t="s">
        <v>32</v>
      </c>
      <c r="AX162" s="13" t="s">
        <v>75</v>
      </c>
      <c r="AY162" s="244" t="s">
        <v>132</v>
      </c>
    </row>
    <row r="163" s="13" customFormat="1">
      <c r="A163" s="13"/>
      <c r="B163" s="234"/>
      <c r="C163" s="235"/>
      <c r="D163" s="236" t="s">
        <v>141</v>
      </c>
      <c r="E163" s="237" t="s">
        <v>1</v>
      </c>
      <c r="F163" s="238" t="s">
        <v>2108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141</v>
      </c>
      <c r="AU163" s="244" t="s">
        <v>85</v>
      </c>
      <c r="AV163" s="13" t="s">
        <v>83</v>
      </c>
      <c r="AW163" s="13" t="s">
        <v>32</v>
      </c>
      <c r="AX163" s="13" t="s">
        <v>75</v>
      </c>
      <c r="AY163" s="244" t="s">
        <v>132</v>
      </c>
    </row>
    <row r="164" s="13" customFormat="1">
      <c r="A164" s="13"/>
      <c r="B164" s="234"/>
      <c r="C164" s="235"/>
      <c r="D164" s="236" t="s">
        <v>141</v>
      </c>
      <c r="E164" s="237" t="s">
        <v>1</v>
      </c>
      <c r="F164" s="238" t="s">
        <v>2109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141</v>
      </c>
      <c r="AU164" s="244" t="s">
        <v>85</v>
      </c>
      <c r="AV164" s="13" t="s">
        <v>83</v>
      </c>
      <c r="AW164" s="13" t="s">
        <v>32</v>
      </c>
      <c r="AX164" s="13" t="s">
        <v>75</v>
      </c>
      <c r="AY164" s="244" t="s">
        <v>132</v>
      </c>
    </row>
    <row r="165" s="13" customFormat="1">
      <c r="A165" s="13"/>
      <c r="B165" s="234"/>
      <c r="C165" s="235"/>
      <c r="D165" s="236" t="s">
        <v>141</v>
      </c>
      <c r="E165" s="237" t="s">
        <v>1</v>
      </c>
      <c r="F165" s="238" t="s">
        <v>2110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141</v>
      </c>
      <c r="AU165" s="244" t="s">
        <v>85</v>
      </c>
      <c r="AV165" s="13" t="s">
        <v>83</v>
      </c>
      <c r="AW165" s="13" t="s">
        <v>32</v>
      </c>
      <c r="AX165" s="13" t="s">
        <v>75</v>
      </c>
      <c r="AY165" s="244" t="s">
        <v>132</v>
      </c>
    </row>
    <row r="166" s="13" customFormat="1">
      <c r="A166" s="13"/>
      <c r="B166" s="234"/>
      <c r="C166" s="235"/>
      <c r="D166" s="236" t="s">
        <v>141</v>
      </c>
      <c r="E166" s="237" t="s">
        <v>1</v>
      </c>
      <c r="F166" s="238" t="s">
        <v>2111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141</v>
      </c>
      <c r="AU166" s="244" t="s">
        <v>85</v>
      </c>
      <c r="AV166" s="13" t="s">
        <v>83</v>
      </c>
      <c r="AW166" s="13" t="s">
        <v>32</v>
      </c>
      <c r="AX166" s="13" t="s">
        <v>75</v>
      </c>
      <c r="AY166" s="244" t="s">
        <v>132</v>
      </c>
    </row>
    <row r="167" s="13" customFormat="1">
      <c r="A167" s="13"/>
      <c r="B167" s="234"/>
      <c r="C167" s="235"/>
      <c r="D167" s="236" t="s">
        <v>141</v>
      </c>
      <c r="E167" s="237" t="s">
        <v>1</v>
      </c>
      <c r="F167" s="238" t="s">
        <v>2112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141</v>
      </c>
      <c r="AU167" s="244" t="s">
        <v>85</v>
      </c>
      <c r="AV167" s="13" t="s">
        <v>83</v>
      </c>
      <c r="AW167" s="13" t="s">
        <v>32</v>
      </c>
      <c r="AX167" s="13" t="s">
        <v>75</v>
      </c>
      <c r="AY167" s="244" t="s">
        <v>132</v>
      </c>
    </row>
    <row r="168" s="14" customFormat="1">
      <c r="A168" s="14"/>
      <c r="B168" s="245"/>
      <c r="C168" s="246"/>
      <c r="D168" s="236" t="s">
        <v>141</v>
      </c>
      <c r="E168" s="247" t="s">
        <v>1</v>
      </c>
      <c r="F168" s="248" t="s">
        <v>83</v>
      </c>
      <c r="G168" s="246"/>
      <c r="H168" s="249">
        <v>1</v>
      </c>
      <c r="I168" s="250"/>
      <c r="J168" s="246"/>
      <c r="K168" s="246"/>
      <c r="L168" s="251"/>
      <c r="M168" s="290"/>
      <c r="N168" s="291"/>
      <c r="O168" s="291"/>
      <c r="P168" s="291"/>
      <c r="Q168" s="291"/>
      <c r="R168" s="291"/>
      <c r="S168" s="291"/>
      <c r="T168" s="29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141</v>
      </c>
      <c r="AU168" s="255" t="s">
        <v>85</v>
      </c>
      <c r="AV168" s="14" t="s">
        <v>85</v>
      </c>
      <c r="AW168" s="14" t="s">
        <v>32</v>
      </c>
      <c r="AX168" s="14" t="s">
        <v>83</v>
      </c>
      <c r="AY168" s="255" t="s">
        <v>132</v>
      </c>
    </row>
    <row r="169" s="2" customFormat="1" ht="6.96" customHeight="1">
      <c r="A169" s="39"/>
      <c r="B169" s="67"/>
      <c r="C169" s="68"/>
      <c r="D169" s="68"/>
      <c r="E169" s="68"/>
      <c r="F169" s="68"/>
      <c r="G169" s="68"/>
      <c r="H169" s="68"/>
      <c r="I169" s="68"/>
      <c r="J169" s="68"/>
      <c r="K169" s="68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ChDaVaNrahVFYPh7kCP48ax0oAmJ6JNtmZe/HjaEvY2OH9C27wxXBWEbxAyqrQMBPjMw6uukr8n89yuIS3RPSw==" hashValue="i6X9816T4jaArLRPndXiZj36pLXLeKwp73pQbYNg9tPzEf/eLBXFgo5RpeBXT/wjel8m8eF7Q1KWfPTCNdC4wg==" algorithmName="SHA-512" password="CC35"/>
  <autoFilter ref="C121:K16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PC08-PC\PC08</dc:creator>
  <cp:lastModifiedBy>PC08-PC\PC08</cp:lastModifiedBy>
  <dcterms:created xsi:type="dcterms:W3CDTF">2026-01-07T09:19:16Z</dcterms:created>
  <dcterms:modified xsi:type="dcterms:W3CDTF">2026-01-07T09:19:25Z</dcterms:modified>
</cp:coreProperties>
</file>